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11 Economic Performance\Economic Reports\QERs\June\June 2025\"/>
    </mc:Choice>
  </mc:AlternateContent>
  <xr:revisionPtr revIDLastSave="0" documentId="13_ncr:1_{24C1042F-E5B9-4112-8E78-0A72B689A1CD}" xr6:coauthVersionLast="47" xr6:coauthVersionMax="47" xr10:uidLastSave="{00000000-0000-0000-0000-000000000000}"/>
  <bookViews>
    <workbookView xWindow="-28920" yWindow="-60" windowWidth="29040" windowHeight="15720" xr2:uid="{7E5B9E93-BCDE-4DBD-BD21-38FAFB8056F2}"/>
  </bookViews>
  <sheets>
    <sheet name="Figure 1" sheetId="2" r:id="rId1"/>
    <sheet name="Figure 2" sheetId="40" r:id="rId2"/>
    <sheet name="Table 1" sheetId="41" r:id="rId3"/>
    <sheet name="Table 2" sheetId="3" r:id="rId4"/>
    <sheet name="Figure 3" sheetId="5" r:id="rId5"/>
    <sheet name="Figure 4" sheetId="4" r:id="rId6"/>
    <sheet name="Figure 5" sheetId="7" r:id="rId7"/>
    <sheet name="Figure 6" sheetId="10" r:id="rId8"/>
    <sheet name="Table 3" sheetId="8" r:id="rId9"/>
    <sheet name="Figure 8" sheetId="12" r:id="rId10"/>
    <sheet name="Figure 9" sheetId="11" r:id="rId11"/>
    <sheet name="Figure 10" sheetId="42" r:id="rId12"/>
    <sheet name="Table 4" sheetId="43" r:id="rId13"/>
    <sheet name="Table 5" sheetId="44" r:id="rId14"/>
    <sheet name="Table 6" sheetId="46" r:id="rId15"/>
    <sheet name="Figure 11" sheetId="47" r:id="rId16"/>
    <sheet name="Table 7" sheetId="45" r:id="rId17"/>
    <sheet name="Figure 12" sheetId="48" r:id="rId18"/>
    <sheet name="Figure 13" sheetId="50" r:id="rId19"/>
    <sheet name="Figure 14" sheetId="49" r:id="rId20"/>
    <sheet name="Table 8" sheetId="14" r:id="rId21"/>
    <sheet name="Figure 15" sheetId="15" r:id="rId22"/>
    <sheet name="Table 9" sheetId="16" r:id="rId23"/>
    <sheet name="Table 10" sheetId="17" r:id="rId24"/>
    <sheet name="Figure 16" sheetId="18" r:id="rId25"/>
    <sheet name="Table 11" sheetId="19" r:id="rId26"/>
    <sheet name="Table 12" sheetId="20" r:id="rId27"/>
    <sheet name="Table 13" sheetId="21" r:id="rId28"/>
    <sheet name="Table 14" sheetId="22" r:id="rId29"/>
    <sheet name="Table 15" sheetId="51" r:id="rId30"/>
    <sheet name="Figure 17" sheetId="52" r:id="rId31"/>
    <sheet name="Table 16" sheetId="57" r:id="rId32"/>
    <sheet name="Table 17" sheetId="56" r:id="rId33"/>
    <sheet name="Table 18" sheetId="58" r:id="rId34"/>
    <sheet name="Table 19" sheetId="55" r:id="rId35"/>
    <sheet name="Figure 18" sheetId="61" r:id="rId36"/>
    <sheet name="Figure 19" sheetId="60" r:id="rId37"/>
    <sheet name="Figure 20x" sheetId="62" r:id="rId38"/>
    <sheet name="Table 20" sheetId="64" r:id="rId39"/>
    <sheet name="Table 21" sheetId="63" r:id="rId40"/>
    <sheet name="Figure 20" sheetId="32" r:id="rId41"/>
    <sheet name="Table 22" sheetId="33" r:id="rId42"/>
    <sheet name="Table 23" sheetId="34" r:id="rId43"/>
    <sheet name="Table 24" sheetId="35" r:id="rId44"/>
    <sheet name="Table 25" sheetId="36" r:id="rId45"/>
    <sheet name="Table 26" sheetId="37" r:id="rId46"/>
    <sheet name="Table 27" sheetId="38" r:id="rId47"/>
    <sheet name="Figure 21" sheetId="39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1_1" localSheetId="1">#REF!</definedName>
    <definedName name="_1_1" localSheetId="2">#REF!</definedName>
    <definedName name="_1_1">#REF!</definedName>
    <definedName name="_10_9">#REF!</definedName>
    <definedName name="_2_10">#REF!</definedName>
    <definedName name="_3_2">#REF!</definedName>
    <definedName name="_4_3">#REF!</definedName>
    <definedName name="_5_4">#REF!</definedName>
    <definedName name="_6_5">#REF!</definedName>
    <definedName name="_7_6">#REF!</definedName>
    <definedName name="_8_7">#REF!</definedName>
    <definedName name="_9_8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40">#REF!</definedName>
    <definedName name="AccountX" localSheetId="41">#REF!</definedName>
    <definedName name="AccountX" localSheetId="42">#REF!</definedName>
    <definedName name="AccountX" localSheetId="43">#REF!</definedName>
    <definedName name="AccountX" localSheetId="44">#REF!</definedName>
    <definedName name="AccountX" localSheetId="45">#REF!</definedName>
    <definedName name="AccountX" localSheetId="46">#REF!</definedName>
    <definedName name="AccountX">#REF!</definedName>
    <definedName name="Acct_Type">'[1]FormattedTB-En'!$U$8:$U$12500</definedName>
    <definedName name="Acct_TypeX" localSheetId="40">#REF!</definedName>
    <definedName name="Acct_TypeX" localSheetId="41">#REF!</definedName>
    <definedName name="Acct_TypeX" localSheetId="42">#REF!</definedName>
    <definedName name="Acct_TypeX" localSheetId="43">#REF!</definedName>
    <definedName name="Acct_TypeX" localSheetId="44">#REF!</definedName>
    <definedName name="Acct_TypeX" localSheetId="45">#REF!</definedName>
    <definedName name="Acct_TypeX" localSheetId="46">#REF!</definedName>
    <definedName name="Acct_TypeX">#REF!</definedName>
    <definedName name="ADjul10">'[1]Financials-En'!$F$295:$V$295</definedName>
    <definedName name="ADjul10X" localSheetId="40">#REF!</definedName>
    <definedName name="ADjul10X" localSheetId="41">#REF!</definedName>
    <definedName name="ADjul10X" localSheetId="42">#REF!</definedName>
    <definedName name="ADjul10X" localSheetId="43">#REF!</definedName>
    <definedName name="ADjul10X" localSheetId="44">#REF!</definedName>
    <definedName name="ADjul10X" localSheetId="45">#REF!</definedName>
    <definedName name="ADjul10X" localSheetId="46">#REF!</definedName>
    <definedName name="ADjul10X">#REF!</definedName>
    <definedName name="ADjun10">'[1]Financials-En'!$F$292:$V$292</definedName>
    <definedName name="ADjun10X" localSheetId="40">#REF!</definedName>
    <definedName name="ADjun10X" localSheetId="41">#REF!</definedName>
    <definedName name="ADjun10X" localSheetId="42">#REF!</definedName>
    <definedName name="ADjun10X" localSheetId="43">#REF!</definedName>
    <definedName name="ADjun10X" localSheetId="44">#REF!</definedName>
    <definedName name="ADjun10X" localSheetId="45">#REF!</definedName>
    <definedName name="ADjun10X" localSheetId="46">#REF!</definedName>
    <definedName name="ADjun10X">#REF!</definedName>
    <definedName name="Adjustment">'[1]FormattedTB-En'!$Q$8:$Q$12500</definedName>
    <definedName name="AdjustmentX" localSheetId="40">#REF!</definedName>
    <definedName name="AdjustmentX" localSheetId="41">#REF!</definedName>
    <definedName name="AdjustmentX" localSheetId="42">#REF!</definedName>
    <definedName name="AdjustmentX" localSheetId="43">#REF!</definedName>
    <definedName name="AdjustmentX" localSheetId="44">#REF!</definedName>
    <definedName name="AdjustmentX" localSheetId="45">#REF!</definedName>
    <definedName name="AdjustmentX" localSheetId="46">#REF!</definedName>
    <definedName name="AdjustmentX">#REF!</definedName>
    <definedName name="ALLGROUPS" localSheetId="40">#REF!</definedName>
    <definedName name="ALLGROUPS" localSheetId="41">#REF!</definedName>
    <definedName name="ALLGROUPS" localSheetId="42">#REF!</definedName>
    <definedName name="ALLGROUPS" localSheetId="43">#REF!</definedName>
    <definedName name="ALLGROUPS" localSheetId="44">#REF!</definedName>
    <definedName name="ALLGROUPS" localSheetId="45">#REF!</definedName>
    <definedName name="ALLGROUPS" localSheetId="46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40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>#REF!</definedName>
    <definedName name="Assets">'[1]FormattedTB-En'!$AT$7</definedName>
    <definedName name="balance" localSheetId="40">#REF!</definedName>
    <definedName name="balance" localSheetId="41">#REF!</definedName>
    <definedName name="balance" localSheetId="42">#REF!</definedName>
    <definedName name="balance" localSheetId="43">#REF!</definedName>
    <definedName name="balance" localSheetId="44">#REF!</definedName>
    <definedName name="balance" localSheetId="45">#REF!</definedName>
    <definedName name="balance" localSheetId="46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Cashflow">'[7]FSG Entity'!$O$59:$O$69</definedName>
    <definedName name="CategoryX" localSheetId="40">#REF!</definedName>
    <definedName name="CategoryX" localSheetId="41">#REF!</definedName>
    <definedName name="CategoryX" localSheetId="42">#REF!</definedName>
    <definedName name="CategoryX" localSheetId="43">#REF!</definedName>
    <definedName name="CategoryX" localSheetId="44">#REF!</definedName>
    <definedName name="CategoryX" localSheetId="45">#REF!</definedName>
    <definedName name="CategoryX" localSheetId="46">#REF!</definedName>
    <definedName name="CategoryX">#REF!</definedName>
    <definedName name="CFNote">'[1]FormattedTB-En'!$E$8:$E$12500</definedName>
    <definedName name="CFNoteX" localSheetId="40">#REF!</definedName>
    <definedName name="CFNoteX" localSheetId="41">#REF!</definedName>
    <definedName name="CFNoteX" localSheetId="42">#REF!</definedName>
    <definedName name="CFNoteX" localSheetId="43">#REF!</definedName>
    <definedName name="CFNoteX" localSheetId="44">#REF!</definedName>
    <definedName name="CFNoteX" localSheetId="45">#REF!</definedName>
    <definedName name="CFNoteX" localSheetId="46">#REF!</definedName>
    <definedName name="CFNoteX">#REF!</definedName>
    <definedName name="Cjul10">'[1]Financials-En'!$F$279:$V$279</definedName>
    <definedName name="Cjul10X" localSheetId="40">#REF!</definedName>
    <definedName name="Cjul10X" localSheetId="41">#REF!</definedName>
    <definedName name="Cjul10X" localSheetId="42">#REF!</definedName>
    <definedName name="Cjul10X" localSheetId="43">#REF!</definedName>
    <definedName name="Cjul10X" localSheetId="44">#REF!</definedName>
    <definedName name="Cjul10X" localSheetId="45">#REF!</definedName>
    <definedName name="Cjul10X" localSheetId="46">#REF!</definedName>
    <definedName name="Cjul10X">#REF!</definedName>
    <definedName name="Cjun10">'[1]Financials-En'!$F$276:$V$276</definedName>
    <definedName name="Cjun10X" localSheetId="40">#REF!</definedName>
    <definedName name="Cjun10X" localSheetId="41">#REF!</definedName>
    <definedName name="Cjun10X" localSheetId="42">#REF!</definedName>
    <definedName name="Cjun10X" localSheetId="43">#REF!</definedName>
    <definedName name="Cjun10X" localSheetId="44">#REF!</definedName>
    <definedName name="Cjun10X" localSheetId="45">#REF!</definedName>
    <definedName name="Cjun10X" localSheetId="46">#REF!</definedName>
    <definedName name="Cjun10X">#REF!</definedName>
    <definedName name="cl" localSheetId="40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>#REF!</definedName>
    <definedName name="Closing">'[1]FormattedTB-En'!$S$8:$S$12500</definedName>
    <definedName name="ClosingX" localSheetId="40">#REF!</definedName>
    <definedName name="ClosingX" localSheetId="41">#REF!</definedName>
    <definedName name="ClosingX" localSheetId="42">#REF!</definedName>
    <definedName name="ClosingX" localSheetId="43">#REF!</definedName>
    <definedName name="ClosingX" localSheetId="44">#REF!</definedName>
    <definedName name="ClosingX" localSheetId="45">#REF!</definedName>
    <definedName name="ClosingX" localSheetId="46">#REF!</definedName>
    <definedName name="ClosingX">#REF!</definedName>
    <definedName name="CoerRev" localSheetId="40">#REF!</definedName>
    <definedName name="CoerRev" localSheetId="41">#REF!</definedName>
    <definedName name="CoerRev" localSheetId="42">#REF!</definedName>
    <definedName name="CoerRev" localSheetId="43">#REF!</definedName>
    <definedName name="CoerRev" localSheetId="44">#REF!</definedName>
    <definedName name="CoerRev" localSheetId="45">#REF!</definedName>
    <definedName name="CoerRev" localSheetId="46">#REF!</definedName>
    <definedName name="CoerRev">#REF!</definedName>
    <definedName name="CURRENTYEAR" localSheetId="4">#REF!</definedName>
    <definedName name="CURRENTYEAR" localSheetId="5">#REF!</definedName>
    <definedName name="CURRENTYEAR" localSheetId="7">#REF!</definedName>
    <definedName name="CURRENTYEAR">#REF!</definedName>
    <definedName name="CurrentYrActual">'[8]Exec Assets &amp; Liabilities'!$A$52</definedName>
    <definedName name="d" localSheetId="40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>#REF!</definedName>
    <definedName name="Data" localSheetId="40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>#REF!</definedName>
    <definedName name="DeptX" localSheetId="40">#REF!</definedName>
    <definedName name="DeptX" localSheetId="41">#REF!</definedName>
    <definedName name="DeptX" localSheetId="42">#REF!</definedName>
    <definedName name="DeptX" localSheetId="43">#REF!</definedName>
    <definedName name="DeptX" localSheetId="44">#REF!</definedName>
    <definedName name="DeptX" localSheetId="45">#REF!</definedName>
    <definedName name="DeptX" localSheetId="46">#REF!</definedName>
    <definedName name="DeptX">#REF!</definedName>
    <definedName name="DescriptionX" localSheetId="40">#REF!</definedName>
    <definedName name="DescriptionX" localSheetId="41">#REF!</definedName>
    <definedName name="DescriptionX" localSheetId="42">#REF!</definedName>
    <definedName name="DescriptionX" localSheetId="43">#REF!</definedName>
    <definedName name="DescriptionX" localSheetId="44">#REF!</definedName>
    <definedName name="DescriptionX" localSheetId="45">#REF!</definedName>
    <definedName name="DescriptionX" localSheetId="46">#REF!</definedName>
    <definedName name="DescriptionX">#REF!</definedName>
    <definedName name="EnOrgNo">'[1]FSG Entity'!$N$269:$N$285</definedName>
    <definedName name="ExOrgNo">[9]Sheet1!$D$5:$D$19</definedName>
    <definedName name="expense" localSheetId="40">#REF!</definedName>
    <definedName name="expense" localSheetId="41">#REF!</definedName>
    <definedName name="expense" localSheetId="42">#REF!</definedName>
    <definedName name="expense" localSheetId="43">#REF!</definedName>
    <definedName name="expense" localSheetId="44">#REF!</definedName>
    <definedName name="expense" localSheetId="45">#REF!</definedName>
    <definedName name="expense" localSheetId="46">#REF!</definedName>
    <definedName name="expense">#REF!</definedName>
    <definedName name="Expenses">'[1]FormattedTB-En'!$AT$11</definedName>
    <definedName name="fenton1">'[5]FormattedTB-En'!$E$8:$E$12500</definedName>
    <definedName name="fewtewg" localSheetId="40">#REF!</definedName>
    <definedName name="fewtewg" localSheetId="42">#REF!</definedName>
    <definedName name="fewtewg" localSheetId="43">#REF!</definedName>
    <definedName name="fewtewg" localSheetId="44">#REF!</definedName>
    <definedName name="fewtewg" localSheetId="45">#REF!</definedName>
    <definedName name="fewtewg" localSheetId="46">#REF!</definedName>
    <definedName name="fewtewg">#REF!</definedName>
    <definedName name="ff" localSheetId="40">#REF!</definedName>
    <definedName name="ff" localSheetId="42">#REF!</definedName>
    <definedName name="ff" localSheetId="43">#REF!</definedName>
    <definedName name="ff" localSheetId="44">#REF!</definedName>
    <definedName name="ff" localSheetId="45">#REF!</definedName>
    <definedName name="ff" localSheetId="46">#REF!</definedName>
    <definedName name="ff">#REF!</definedName>
    <definedName name="FSCodeApprStatemt">'[3]Approp Statement 11-12'!$A$13:$A$64</definedName>
    <definedName name="FScodeApprStatePriorYr">'[3]Approp Statement 10-11'!$A$13:$A$70</definedName>
    <definedName name="g" localSheetId="40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>#REF!</definedName>
    <definedName name="GroupTypeX" localSheetId="40">#REF!</definedName>
    <definedName name="GroupTypeX" localSheetId="41">#REF!</definedName>
    <definedName name="GroupTypeX" localSheetId="42">#REF!</definedName>
    <definedName name="GroupTypeX" localSheetId="43">#REF!</definedName>
    <definedName name="GroupTypeX" localSheetId="44">#REF!</definedName>
    <definedName name="GroupTypeX" localSheetId="45">#REF!</definedName>
    <definedName name="GroupTypeX" localSheetId="46">#REF!</definedName>
    <definedName name="GroupTypeX">#REF!</definedName>
    <definedName name="GroupX" localSheetId="40">#REF!</definedName>
    <definedName name="GroupX" localSheetId="41">#REF!</definedName>
    <definedName name="GroupX" localSheetId="42">#REF!</definedName>
    <definedName name="GroupX" localSheetId="43">#REF!</definedName>
    <definedName name="GroupX" localSheetId="44">#REF!</definedName>
    <definedName name="GroupX" localSheetId="45">#REF!</definedName>
    <definedName name="GroupX" localSheetId="46">#REF!</definedName>
    <definedName name="GroupX">#REF!</definedName>
    <definedName name="i">'[10]FormattedTB-Ex'!$P$6:$P$3000</definedName>
    <definedName name="Intra_Eliminations">'[1]FormattedTB-En'!$R$8:$R$12500</definedName>
    <definedName name="IO">'[1]FormattedTB-En'!$N$8:$N$12500</definedName>
    <definedName name="IOX" localSheetId="40">#REF!</definedName>
    <definedName name="IOX" localSheetId="41">#REF!</definedName>
    <definedName name="IOX" localSheetId="42">#REF!</definedName>
    <definedName name="IOX" localSheetId="43">#REF!</definedName>
    <definedName name="IOX" localSheetId="44">#REF!</definedName>
    <definedName name="IOX" localSheetId="45">#REF!</definedName>
    <definedName name="IOX" localSheetId="46">#REF!</definedName>
    <definedName name="IOX">#REF!</definedName>
    <definedName name="Liabilities">'[1]FormattedTB-En'!$AT$8</definedName>
    <definedName name="liability" localSheetId="40">#REF!</definedName>
    <definedName name="liability" localSheetId="41">#REF!</definedName>
    <definedName name="liability" localSheetId="42">#REF!</definedName>
    <definedName name="liability" localSheetId="43">#REF!</definedName>
    <definedName name="liability" localSheetId="44">#REF!</definedName>
    <definedName name="liability" localSheetId="45">#REF!</definedName>
    <definedName name="liability" localSheetId="46">#REF!</definedName>
    <definedName name="liability">#REF!</definedName>
    <definedName name="LOOKUPMTH" localSheetId="4">#REF!</definedName>
    <definedName name="LOOKUPMTH" localSheetId="5">#REF!</definedName>
    <definedName name="LOOKUPMTH" localSheetId="7">#REF!</definedName>
    <definedName name="LOOKUPMTH">#REF!</definedName>
    <definedName name="Mastergroup" localSheetId="40">#REF!</definedName>
    <definedName name="Mastergroup" localSheetId="41">#REF!</definedName>
    <definedName name="Mastergroup" localSheetId="42">#REF!</definedName>
    <definedName name="Mastergroup" localSheetId="43">#REF!</definedName>
    <definedName name="Mastergroup" localSheetId="44">#REF!</definedName>
    <definedName name="Mastergroup" localSheetId="45">#REF!</definedName>
    <definedName name="Mastergroup" localSheetId="46">#REF!</definedName>
    <definedName name="Mastergroup">#REF!</definedName>
    <definedName name="Max_vol" localSheetId="35">'Figure 18'!#REF!</definedName>
    <definedName name="Max_vol" localSheetId="36">'Figure 19'!#REF!</definedName>
    <definedName name="Max_vol">#REF!</definedName>
    <definedName name="Month" localSheetId="4">#REF!</definedName>
    <definedName name="Month" localSheetId="5">#REF!</definedName>
    <definedName name="Month" localSheetId="7">#REF!</definedName>
    <definedName name="Month">#REF!</definedName>
    <definedName name="Movement">'[1]FormattedTB-En'!$P$8:$P$12500</definedName>
    <definedName name="MovementX" localSheetId="40">#REF!</definedName>
    <definedName name="MovementX" localSheetId="41">#REF!</definedName>
    <definedName name="MovementX" localSheetId="42">#REF!</definedName>
    <definedName name="MovementX" localSheetId="43">#REF!</definedName>
    <definedName name="MovementX" localSheetId="44">#REF!</definedName>
    <definedName name="MovementX" localSheetId="45">#REF!</definedName>
    <definedName name="MovementX" localSheetId="46">#REF!</definedName>
    <definedName name="MovementX">#REF!</definedName>
    <definedName name="MP">"MP"</definedName>
    <definedName name="Networth">'[1]FormattedTB-En'!$AT$9</definedName>
    <definedName name="NGS">"NGS"</definedName>
    <definedName name="NotesFin">'[1]FormattedTB-En'!$G$8:$G$12500</definedName>
    <definedName name="NotesFinX" localSheetId="40">#REF!</definedName>
    <definedName name="NotesFinX" localSheetId="41">#REF!</definedName>
    <definedName name="NotesFinX" localSheetId="42">#REF!</definedName>
    <definedName name="NotesFinX" localSheetId="43">#REF!</definedName>
    <definedName name="NotesFinX" localSheetId="44">#REF!</definedName>
    <definedName name="NotesFinX" localSheetId="45">#REF!</definedName>
    <definedName name="NotesFinX" localSheetId="46">#REF!</definedName>
    <definedName name="NotesFinX">#REF!</definedName>
    <definedName name="NotesMain">'[1]FormattedTB-En'!$F$8:$F$12500</definedName>
    <definedName name="NotesMainX" localSheetId="40">#REF!</definedName>
    <definedName name="NotesMainX" localSheetId="41">#REF!</definedName>
    <definedName name="NotesMainX" localSheetId="42">#REF!</definedName>
    <definedName name="NotesMainX" localSheetId="43">#REF!</definedName>
    <definedName name="NotesMainX" localSheetId="44">#REF!</definedName>
    <definedName name="NotesMainX" localSheetId="45">#REF!</definedName>
    <definedName name="NotesMainX" localSheetId="46">#REF!</definedName>
    <definedName name="NotesMainX">#REF!</definedName>
    <definedName name="NotesX" localSheetId="40">#REF!</definedName>
    <definedName name="NotesX" localSheetId="41">#REF!</definedName>
    <definedName name="NotesX" localSheetId="42">#REF!</definedName>
    <definedName name="NotesX" localSheetId="43">#REF!</definedName>
    <definedName name="NotesX" localSheetId="44">#REF!</definedName>
    <definedName name="NotesX" localSheetId="45">#REF!</definedName>
    <definedName name="NotesX" localSheetId="46">#REF!</definedName>
    <definedName name="NotesX">#REF!</definedName>
    <definedName name="OE">"OE"</definedName>
    <definedName name="Opening">'[1]FormattedTB-En'!$O$8:$O$12500</definedName>
    <definedName name="OpeningX" localSheetId="40">#REF!</definedName>
    <definedName name="OpeningX" localSheetId="41">#REF!</definedName>
    <definedName name="OpeningX" localSheetId="42">#REF!</definedName>
    <definedName name="OpeningX" localSheetId="43">#REF!</definedName>
    <definedName name="OpeningX" localSheetId="44">#REF!</definedName>
    <definedName name="OpeningX" localSheetId="45">#REF!</definedName>
    <definedName name="OpeningX" localSheetId="46">#REF!</definedName>
    <definedName name="OpeningX">#REF!</definedName>
    <definedName name="OrgBud">'[1]FormattedTB-En'!$V$8:$V$12500</definedName>
    <definedName name="OrgName">'[1]FSG Entity'!$P$269:$P$285</definedName>
    <definedName name="OrgX" localSheetId="40">#REF!</definedName>
    <definedName name="OrgX" localSheetId="41">#REF!</definedName>
    <definedName name="OrgX" localSheetId="42">#REF!</definedName>
    <definedName name="OrgX" localSheetId="43">#REF!</definedName>
    <definedName name="OrgX" localSheetId="44">#REF!</definedName>
    <definedName name="OrgX" localSheetId="45">#REF!</definedName>
    <definedName name="OrgX" localSheetId="46">#REF!</definedName>
    <definedName name="OrgX">#REF!</definedName>
    <definedName name="Period">'[1]FSG Entity'!$O$36:$O$47</definedName>
    <definedName name="_xlnm.Print_Area" localSheetId="0">'Figure 1'!#REF!</definedName>
    <definedName name="_xlnm.Print_Area" localSheetId="1">#REF!</definedName>
    <definedName name="_xlnm.Print_Area" localSheetId="2">#REF!</definedName>
    <definedName name="_xlnm.Print_Area">#REF!</definedName>
    <definedName name="_xlnm.Print_Titles" localSheetId="0">'Figure 1'!#REF!,'Figure 1'!#REF!</definedName>
    <definedName name="PriorActual">'[1]FormattedTB-En'!$Z$8:$Z$12500</definedName>
    <definedName name="PriorYrTitle">'[3]Exec Assets &amp; Liabilities'!$A$51</definedName>
    <definedName name="Progressive_Distributors">[11]RATES!$AR$7</definedName>
    <definedName name="ProjectX" localSheetId="40">#REF!</definedName>
    <definedName name="ProjectX" localSheetId="41">#REF!</definedName>
    <definedName name="ProjectX" localSheetId="42">#REF!</definedName>
    <definedName name="ProjectX" localSheetId="43">#REF!</definedName>
    <definedName name="ProjectX" localSheetId="44">#REF!</definedName>
    <definedName name="ProjectX" localSheetId="45">#REF!</definedName>
    <definedName name="ProjectX" localSheetId="46">#REF!</definedName>
    <definedName name="ProjectX">#REF!</definedName>
    <definedName name="Ref_date" localSheetId="30">'Figure 17'!$G$4</definedName>
    <definedName name="Ref_date" localSheetId="35">'Figure 18'!$F$1</definedName>
    <definedName name="Ref_date" localSheetId="36">'Figure 19'!$F$1</definedName>
    <definedName name="Ref_date">'Table 15'!$D$2</definedName>
    <definedName name="RevBud">'[1]FormattedTB-En'!$W$8:$W$12500</definedName>
    <definedName name="Revenue">'[1]FormattedTB-En'!$AT$10</definedName>
    <definedName name="SAGC">"SAGC"</definedName>
    <definedName name="ShippingZones">[11]RATES!$J$23:$J$29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tatement_TypeX" localSheetId="40">#REF!</definedName>
    <definedName name="Statement_TypeX" localSheetId="41">#REF!</definedName>
    <definedName name="Statement_TypeX" localSheetId="42">#REF!</definedName>
    <definedName name="Statement_TypeX" localSheetId="43">#REF!</definedName>
    <definedName name="Statement_TypeX" localSheetId="44">#REF!</definedName>
    <definedName name="Statement_TypeX" localSheetId="45">#REF!</definedName>
    <definedName name="Statement_TypeX" localSheetId="46">#REF!</definedName>
    <definedName name="Statement_TypeX">#REF!</definedName>
    <definedName name="TBX" localSheetId="40">#REF!</definedName>
    <definedName name="TBX" localSheetId="41">#REF!</definedName>
    <definedName name="TBX" localSheetId="42">#REF!</definedName>
    <definedName name="TBX" localSheetId="43">#REF!</definedName>
    <definedName name="TBX" localSheetId="44">#REF!</definedName>
    <definedName name="TBX" localSheetId="45">#REF!</definedName>
    <definedName name="TBX" localSheetId="46">#REF!</definedName>
    <definedName name="TBX">#REF!</definedName>
    <definedName name="TP">"TP"</definedName>
    <definedName name="ttt" localSheetId="40">#REF!</definedName>
    <definedName name="ttt" localSheetId="42">#REF!</definedName>
    <definedName name="ttt" localSheetId="43">#REF!</definedName>
    <definedName name="ttt" localSheetId="44">#REF!</definedName>
    <definedName name="ttt" localSheetId="45">#REF!</definedName>
    <definedName name="ttt" localSheetId="46">#REF!</definedName>
    <definedName name="ttt">#REF!</definedName>
    <definedName name="vff" localSheetId="40">#REF!</definedName>
    <definedName name="vff" localSheetId="42">#REF!</definedName>
    <definedName name="vff" localSheetId="43">#REF!</definedName>
    <definedName name="vff" localSheetId="44">#REF!</definedName>
    <definedName name="vff" localSheetId="45">#REF!</definedName>
    <definedName name="vff" localSheetId="46">#REF!</definedName>
    <definedName name="vff">#REF!</definedName>
    <definedName name="Volumes" localSheetId="35">'Figure 18'!#REF!</definedName>
    <definedName name="Volumes" localSheetId="36">'Figure 19'!$B$2:$F$2</definedName>
    <definedName name="Volume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16" i="64" l="1"/>
  <c r="C16" i="64"/>
  <c r="D15" i="64"/>
  <c r="C15" i="64"/>
  <c r="D12" i="64"/>
  <c r="C12" i="64"/>
  <c r="D11" i="64"/>
  <c r="C11" i="64"/>
  <c r="D10" i="64"/>
  <c r="C10" i="64"/>
  <c r="E8" i="64"/>
  <c r="E5" i="64"/>
  <c r="E4" i="64"/>
  <c r="D7" i="63"/>
  <c r="C7" i="63"/>
  <c r="D6" i="63"/>
  <c r="D5" i="63" s="1"/>
  <c r="C6" i="63"/>
  <c r="C5" i="63" s="1"/>
  <c r="E10" i="64" l="1"/>
  <c r="E15" i="64"/>
  <c r="C9" i="64"/>
  <c r="D9" i="64"/>
  <c r="E9" i="64" s="1"/>
  <c r="E12" i="64"/>
  <c r="C14" i="64"/>
  <c r="E16" i="64"/>
  <c r="E11" i="64"/>
  <c r="D14" i="64"/>
  <c r="E14" i="64" s="1"/>
  <c r="E3" i="63"/>
  <c r="E5" i="63"/>
  <c r="E6" i="63"/>
  <c r="E7" i="63"/>
  <c r="E9" i="63"/>
  <c r="D12" i="57" l="1"/>
  <c r="E12" i="57"/>
  <c r="C12" i="57"/>
  <c r="D12" i="56"/>
  <c r="E12" i="56"/>
  <c r="C12" i="56"/>
  <c r="E12" i="58"/>
  <c r="C12" i="58"/>
  <c r="D12" i="58"/>
  <c r="B12" i="58"/>
  <c r="C12" i="55"/>
  <c r="D12" i="55"/>
  <c r="B12" i="55"/>
  <c r="E11" i="58"/>
  <c r="E10" i="58"/>
  <c r="E9" i="58"/>
  <c r="E8" i="58"/>
  <c r="E7" i="58"/>
  <c r="E6" i="58"/>
  <c r="F12" i="57"/>
  <c r="F11" i="57"/>
  <c r="F10" i="57"/>
  <c r="F9" i="57"/>
  <c r="F8" i="57"/>
  <c r="F7" i="57"/>
  <c r="F6" i="57"/>
  <c r="F5" i="57"/>
  <c r="E4" i="57"/>
  <c r="D4" i="57"/>
  <c r="C4" i="57"/>
  <c r="F11" i="56"/>
  <c r="F10" i="56"/>
  <c r="F9" i="56"/>
  <c r="F8" i="56"/>
  <c r="F5" i="56"/>
  <c r="C4" i="56"/>
  <c r="E10" i="55"/>
  <c r="B4" i="58" l="1"/>
  <c r="D4" i="58"/>
  <c r="E5" i="58"/>
  <c r="E5" i="55"/>
  <c r="E8" i="55"/>
  <c r="C4" i="58"/>
  <c r="E4" i="58" s="1"/>
  <c r="E12" i="55"/>
  <c r="E11" i="55"/>
  <c r="E9" i="55"/>
  <c r="E6" i="55"/>
  <c r="F4" i="57"/>
  <c r="E4" i="56"/>
  <c r="F6" i="56"/>
  <c r="F12" i="56"/>
  <c r="F7" i="56"/>
  <c r="D4" i="56"/>
  <c r="F4" i="56" s="1"/>
  <c r="B4" i="55"/>
  <c r="E7" i="55"/>
  <c r="C4" i="55"/>
  <c r="D4" i="55"/>
  <c r="E4" i="55" l="1"/>
  <c r="D8" i="51" l="1"/>
  <c r="C8" i="51"/>
  <c r="B8" i="51"/>
  <c r="E6" i="51" l="1"/>
  <c r="E4" i="51"/>
  <c r="B9" i="51"/>
  <c r="C9" i="51"/>
  <c r="E7" i="51"/>
  <c r="E5" i="51"/>
  <c r="E8" i="51" l="1"/>
  <c r="D9" i="51"/>
  <c r="D10" i="45" l="1"/>
  <c r="C10" i="45"/>
  <c r="D5" i="45"/>
  <c r="C5" i="45"/>
  <c r="D7" i="46"/>
  <c r="C7" i="46"/>
  <c r="D6" i="46"/>
  <c r="C6" i="46"/>
  <c r="D5" i="46"/>
  <c r="D4" i="46" s="1"/>
  <c r="D3" i="46" s="1"/>
  <c r="C5" i="46"/>
  <c r="C4" i="46" s="1"/>
  <c r="C3" i="46" s="1"/>
  <c r="D2" i="46"/>
  <c r="C2" i="46"/>
  <c r="F5" i="44"/>
  <c r="F4" i="44"/>
  <c r="F3" i="44"/>
  <c r="E10" i="44"/>
  <c r="D10" i="44"/>
  <c r="E6" i="44"/>
  <c r="D6" i="44"/>
  <c r="E3" i="44"/>
  <c r="D3" i="44"/>
  <c r="D23" i="45"/>
  <c r="C23" i="45"/>
  <c r="D22" i="45"/>
  <c r="C22" i="45"/>
  <c r="D21" i="45"/>
  <c r="C21" i="45"/>
  <c r="D20" i="45"/>
  <c r="C20" i="45"/>
  <c r="E16" i="45"/>
  <c r="D14" i="45"/>
  <c r="C14" i="45"/>
  <c r="C4" i="45" s="1"/>
  <c r="D2" i="45"/>
  <c r="C2" i="45"/>
  <c r="C22" i="43"/>
  <c r="D17" i="43"/>
  <c r="C17" i="43"/>
  <c r="D8" i="43"/>
  <c r="C8" i="43"/>
  <c r="D4" i="43"/>
  <c r="C4" i="43"/>
  <c r="E5" i="43"/>
  <c r="E6" i="43"/>
  <c r="E9" i="43"/>
  <c r="E10" i="43"/>
  <c r="E11" i="43"/>
  <c r="C12" i="43"/>
  <c r="C7" i="43" s="1"/>
  <c r="C3" i="43" s="1"/>
  <c r="D12" i="43"/>
  <c r="E12" i="43"/>
  <c r="E16" i="43"/>
  <c r="E18" i="43"/>
  <c r="E19" i="43"/>
  <c r="E20" i="43"/>
  <c r="E21" i="43"/>
  <c r="C12" i="44"/>
  <c r="C11" i="44"/>
  <c r="C10" i="44"/>
  <c r="C9" i="44"/>
  <c r="C8" i="44"/>
  <c r="C7" i="44"/>
  <c r="C6" i="44"/>
  <c r="C5" i="44"/>
  <c r="C4" i="44"/>
  <c r="C3" i="44"/>
  <c r="E2" i="44"/>
  <c r="D2" i="44"/>
  <c r="C2" i="44"/>
  <c r="C19" i="45" l="1"/>
  <c r="D19" i="45"/>
  <c r="D4" i="45"/>
  <c r="E5" i="45"/>
  <c r="E10" i="45"/>
  <c r="E8" i="45"/>
  <c r="E13" i="45"/>
  <c r="E19" i="45"/>
  <c r="E3" i="46"/>
  <c r="E4" i="46"/>
  <c r="E5" i="46"/>
  <c r="E7" i="46"/>
  <c r="E6" i="46"/>
  <c r="F11" i="44"/>
  <c r="F10" i="44"/>
  <c r="F12" i="44"/>
  <c r="E23" i="45"/>
  <c r="E14" i="45"/>
  <c r="D3" i="45"/>
  <c r="C3" i="45"/>
  <c r="E24" i="45"/>
  <c r="E9" i="45"/>
  <c r="E4" i="45"/>
  <c r="E15" i="45"/>
  <c r="E11" i="45"/>
  <c r="E21" i="45"/>
  <c r="E6" i="45"/>
  <c r="E17" i="45"/>
  <c r="E12" i="45"/>
  <c r="E22" i="45"/>
  <c r="E7" i="45"/>
  <c r="E18" i="45"/>
  <c r="E20" i="45"/>
  <c r="D7" i="43"/>
  <c r="E8" i="43"/>
  <c r="E4" i="43"/>
  <c r="D22" i="43"/>
  <c r="C15" i="43"/>
  <c r="C14" i="43" s="1"/>
  <c r="D15" i="43"/>
  <c r="E17" i="43"/>
  <c r="F6" i="44"/>
  <c r="F7" i="44"/>
  <c r="F8" i="44"/>
  <c r="F9" i="44"/>
  <c r="E7" i="43" l="1"/>
  <c r="D3" i="43"/>
  <c r="E3" i="43" s="1"/>
  <c r="E3" i="45"/>
  <c r="D14" i="43"/>
  <c r="E15" i="43"/>
  <c r="E14" i="43" l="1"/>
  <c r="D10" i="15" l="1"/>
  <c r="B13" i="35"/>
  <c r="B7" i="34" s="1"/>
  <c r="C2" i="34"/>
  <c r="C2" i="35" s="1"/>
  <c r="C2" i="36" s="1"/>
  <c r="C2" i="37" s="1"/>
  <c r="C2" i="38" s="1"/>
  <c r="B2" i="34"/>
  <c r="B2" i="35" s="1"/>
  <c r="B2" i="36" s="1"/>
  <c r="B2" i="37" s="1"/>
  <c r="B2" i="38" s="1"/>
  <c r="C2" i="22" l="1"/>
  <c r="D2" i="22"/>
  <c r="E2" i="22"/>
  <c r="B2" i="22"/>
  <c r="C2" i="21"/>
  <c r="D2" i="21"/>
  <c r="E2" i="21"/>
  <c r="B2" i="21"/>
  <c r="C2" i="20"/>
  <c r="D2" i="20"/>
  <c r="B2" i="20"/>
  <c r="H2" i="18"/>
  <c r="C10" i="17"/>
  <c r="B10" i="17"/>
  <c r="E4" i="17"/>
  <c r="D3" i="12" l="1"/>
  <c r="D4" i="12"/>
  <c r="D5" i="12"/>
  <c r="D6" i="12"/>
  <c r="D7" i="12"/>
  <c r="D8" i="12"/>
  <c r="D9" i="12"/>
  <c r="D10" i="12"/>
  <c r="D2" i="12"/>
  <c r="F4" i="7" l="1"/>
  <c r="G4" i="7"/>
  <c r="H4" i="7"/>
  <c r="H2" i="7"/>
  <c r="E14" i="22" l="1"/>
  <c r="D14" i="22"/>
  <c r="C14" i="22"/>
  <c r="C12" i="22"/>
  <c r="C11" i="22"/>
  <c r="D11" i="22"/>
  <c r="E3" i="22"/>
  <c r="C3" i="22"/>
  <c r="B3" i="22"/>
  <c r="C18" i="21"/>
  <c r="C17" i="21"/>
  <c r="C16" i="21"/>
  <c r="C15" i="21"/>
  <c r="C14" i="21"/>
  <c r="C13" i="21"/>
  <c r="E18" i="21"/>
  <c r="E17" i="21"/>
  <c r="E16" i="21"/>
  <c r="E15" i="21"/>
  <c r="D14" i="21"/>
  <c r="E13" i="21"/>
  <c r="E3" i="21"/>
  <c r="C3" i="21"/>
  <c r="B3" i="21"/>
  <c r="C10" i="20"/>
  <c r="D10" i="20"/>
  <c r="B10" i="20"/>
  <c r="B10" i="19"/>
  <c r="C10" i="19"/>
  <c r="J2" i="18"/>
  <c r="H6" i="18"/>
  <c r="J6" i="18" s="1"/>
  <c r="H7" i="18"/>
  <c r="J7" i="18" s="1"/>
  <c r="C10" i="22" l="1"/>
  <c r="D3" i="22"/>
  <c r="D10" i="22" s="1"/>
  <c r="E11" i="22"/>
  <c r="E12" i="22"/>
  <c r="D12" i="22"/>
  <c r="D17" i="21"/>
  <c r="D3" i="21"/>
  <c r="D12" i="21" s="1"/>
  <c r="C12" i="21"/>
  <c r="D18" i="21"/>
  <c r="D13" i="21"/>
  <c r="E14" i="21"/>
  <c r="D15" i="21"/>
  <c r="D16" i="21"/>
  <c r="E10" i="22" l="1"/>
  <c r="E12" i="21"/>
  <c r="D8" i="38" l="1"/>
  <c r="C6" i="38"/>
  <c r="C13" i="33" s="1"/>
  <c r="B6" i="38"/>
  <c r="B13" i="33" s="1"/>
  <c r="D9" i="37"/>
  <c r="D8" i="37"/>
  <c r="D7" i="37"/>
  <c r="D6" i="37"/>
  <c r="C5" i="37"/>
  <c r="C4" i="37" s="1"/>
  <c r="B5" i="37"/>
  <c r="B4" i="37" s="1"/>
  <c r="B10" i="37" s="1"/>
  <c r="B7" i="33" s="1"/>
  <c r="D11" i="36"/>
  <c r="D10" i="36"/>
  <c r="D9" i="36"/>
  <c r="D8" i="36"/>
  <c r="D7" i="36"/>
  <c r="D6" i="36"/>
  <c r="D5" i="36"/>
  <c r="C4" i="36"/>
  <c r="C5" i="33" s="1"/>
  <c r="B4" i="36"/>
  <c r="B5" i="33" s="1"/>
  <c r="B8" i="33" s="1"/>
  <c r="C13" i="35"/>
  <c r="C7" i="34" s="1"/>
  <c r="D7" i="34" s="1"/>
  <c r="D12" i="35"/>
  <c r="D11" i="35"/>
  <c r="D9" i="35"/>
  <c r="D8" i="35"/>
  <c r="D7" i="35"/>
  <c r="D6" i="35"/>
  <c r="D5" i="35"/>
  <c r="D4" i="35"/>
  <c r="D14" i="34"/>
  <c r="D13" i="34"/>
  <c r="D12" i="34"/>
  <c r="D11" i="34"/>
  <c r="C10" i="34"/>
  <c r="B10" i="34"/>
  <c r="D9" i="34"/>
  <c r="D8" i="34"/>
  <c r="D6" i="34"/>
  <c r="B5" i="34"/>
  <c r="E10" i="20"/>
  <c r="E8" i="20"/>
  <c r="E6" i="20"/>
  <c r="E5" i="20"/>
  <c r="E4" i="20"/>
  <c r="E3" i="20"/>
  <c r="D10" i="19"/>
  <c r="E10" i="19" s="1"/>
  <c r="E8" i="19"/>
  <c r="E6" i="19"/>
  <c r="E5" i="19"/>
  <c r="E4" i="19"/>
  <c r="E3" i="19"/>
  <c r="H5" i="18"/>
  <c r="J5" i="18" s="1"/>
  <c r="H4" i="18"/>
  <c r="J4" i="18" s="1"/>
  <c r="H3" i="18"/>
  <c r="J3" i="18" s="1"/>
  <c r="D10" i="17"/>
  <c r="E9" i="17"/>
  <c r="D9" i="17"/>
  <c r="E8" i="17"/>
  <c r="D8" i="17"/>
  <c r="E7" i="17"/>
  <c r="D7" i="17"/>
  <c r="E6" i="17"/>
  <c r="D6" i="17"/>
  <c r="E5" i="17"/>
  <c r="D5" i="17"/>
  <c r="D4" i="17"/>
  <c r="E8" i="16"/>
  <c r="E7" i="16"/>
  <c r="E6" i="16"/>
  <c r="D5" i="16"/>
  <c r="C5" i="16"/>
  <c r="C9" i="16" s="1"/>
  <c r="B5" i="16"/>
  <c r="B9" i="16" s="1"/>
  <c r="E4" i="16"/>
  <c r="E10" i="15"/>
  <c r="B10" i="15"/>
  <c r="C5" i="15" s="1"/>
  <c r="E8" i="15"/>
  <c r="E7" i="15"/>
  <c r="C7" i="15"/>
  <c r="E6" i="15"/>
  <c r="C6" i="15"/>
  <c r="E5" i="15"/>
  <c r="E4" i="15"/>
  <c r="E3" i="15"/>
  <c r="E11" i="14"/>
  <c r="E10" i="14"/>
  <c r="D9" i="14"/>
  <c r="C9" i="14"/>
  <c r="B9" i="14"/>
  <c r="E8" i="14"/>
  <c r="E6" i="14"/>
  <c r="E5" i="14"/>
  <c r="D4" i="14"/>
  <c r="C4" i="14"/>
  <c r="B4" i="14"/>
  <c r="D13" i="33" l="1"/>
  <c r="D5" i="33"/>
  <c r="C5" i="34"/>
  <c r="C8" i="15"/>
  <c r="E4" i="14"/>
  <c r="E5" i="16"/>
  <c r="E9" i="14"/>
  <c r="E10" i="17"/>
  <c r="D4" i="36"/>
  <c r="D6" i="38"/>
  <c r="D5" i="34"/>
  <c r="B4" i="34"/>
  <c r="B4" i="33" s="1"/>
  <c r="C4" i="34"/>
  <c r="C4" i="33" s="1"/>
  <c r="C6" i="33" s="1"/>
  <c r="D4" i="37"/>
  <c r="C10" i="37"/>
  <c r="D5" i="37"/>
  <c r="D13" i="35"/>
  <c r="D10" i="34"/>
  <c r="D4" i="34"/>
  <c r="D9" i="16"/>
  <c r="E9" i="16" s="1"/>
  <c r="E9" i="15"/>
  <c r="C10" i="15"/>
  <c r="C9" i="15"/>
  <c r="C4" i="15"/>
  <c r="C3" i="15"/>
  <c r="D10" i="37" l="1"/>
  <c r="C7" i="33"/>
  <c r="D4" i="33"/>
  <c r="B6" i="33"/>
  <c r="D6" i="33" s="1"/>
  <c r="B9" i="33"/>
  <c r="E5" i="8"/>
  <c r="B4" i="8"/>
  <c r="E4" i="7"/>
  <c r="D4" i="7"/>
  <c r="C4" i="7"/>
  <c r="G2" i="7"/>
  <c r="F2" i="7"/>
  <c r="E2" i="7"/>
  <c r="D2" i="7"/>
  <c r="C2" i="7"/>
  <c r="B2" i="7"/>
  <c r="D7" i="33" l="1"/>
  <c r="C8" i="33"/>
  <c r="B5" i="38"/>
  <c r="E8" i="8"/>
  <c r="D4" i="8"/>
  <c r="E6" i="8"/>
  <c r="C4" i="8"/>
  <c r="E7" i="8"/>
  <c r="D8" i="33" l="1"/>
  <c r="C9" i="33"/>
  <c r="B12" i="33"/>
  <c r="E4" i="8"/>
  <c r="C5" i="38" l="1"/>
  <c r="D9" i="33"/>
  <c r="C12" i="33" l="1"/>
  <c r="D12" i="33" s="1"/>
  <c r="D5" i="38"/>
</calcChain>
</file>

<file path=xl/sharedStrings.xml><?xml version="1.0" encoding="utf-8"?>
<sst xmlns="http://schemas.openxmlformats.org/spreadsheetml/2006/main" count="642" uniqueCount="376">
  <si>
    <t>Energy Price Index</t>
  </si>
  <si>
    <t>Food Price Index</t>
  </si>
  <si>
    <t>Figure 1: Global Crude Oil Prices and Food Prices Index (Jan-Jun)</t>
  </si>
  <si>
    <t>Avg. Inflation Rates (%)</t>
  </si>
  <si>
    <t>Categories</t>
  </si>
  <si>
    <t>Food &amp; Non-alcoholic Beverages</t>
  </si>
  <si>
    <t>Alcohol and Tobacco</t>
  </si>
  <si>
    <t>Clothing and Footwear</t>
  </si>
  <si>
    <t>Housing and Utilities</t>
  </si>
  <si>
    <t>Household Equipment</t>
  </si>
  <si>
    <t>Health</t>
  </si>
  <si>
    <t xml:space="preserve"> </t>
  </si>
  <si>
    <t>Transport</t>
  </si>
  <si>
    <t>Communication</t>
  </si>
  <si>
    <t>Recreation and Culture</t>
  </si>
  <si>
    <t>Education</t>
  </si>
  <si>
    <t>Restaurants and Hotels</t>
  </si>
  <si>
    <t>Misc. Goods and Services</t>
  </si>
  <si>
    <t>Overall CPI Inflation</t>
  </si>
  <si>
    <t>Source: Economics and Statistics Office</t>
  </si>
  <si>
    <t>Half year 2024</t>
  </si>
  <si>
    <t>QTR 1</t>
  </si>
  <si>
    <t/>
  </si>
  <si>
    <t>QTR 2</t>
  </si>
  <si>
    <t>QTR 3</t>
  </si>
  <si>
    <t>QTR 4</t>
  </si>
  <si>
    <t>Inflation (%)</t>
  </si>
  <si>
    <t>Non-Food</t>
  </si>
  <si>
    <t xml:space="preserve">Food </t>
  </si>
  <si>
    <t>Core Inflation</t>
  </si>
  <si>
    <t>Table 2: Inflation Rates (%, Jan-June)</t>
  </si>
  <si>
    <t xml:space="preserve">*Inflation of current quarter CPI over the same quarter a year ago. </t>
  </si>
  <si>
    <t>Merchandise Imports</t>
  </si>
  <si>
    <t>(CI$ Million)</t>
  </si>
  <si>
    <t>(CI$ 000)</t>
  </si>
  <si>
    <t>% Change</t>
  </si>
  <si>
    <t>CI$ Million</t>
  </si>
  <si>
    <t>Total</t>
  </si>
  <si>
    <t>(CI$ Millions)</t>
  </si>
  <si>
    <t>Source: Cayman Islands Customs &amp; Border Control and ESO</t>
  </si>
  <si>
    <t>Diesel</t>
  </si>
  <si>
    <t>Aviation Fuel</t>
  </si>
  <si>
    <t>Propane</t>
  </si>
  <si>
    <t>Millions of Imperial Gallons</t>
  </si>
  <si>
    <t>Total Fuel</t>
  </si>
  <si>
    <t xml:space="preserve">Gas </t>
  </si>
  <si>
    <t>Total Cargo</t>
  </si>
  <si>
    <t>Containerized Cargo</t>
  </si>
  <si>
    <t>Cement Bulk</t>
  </si>
  <si>
    <t>Break Bulk</t>
  </si>
  <si>
    <t>Aggregates</t>
  </si>
  <si>
    <t>Source: Cayman Islands Port Authority</t>
  </si>
  <si>
    <t>Table 3: Oil Imports (Jan-June)</t>
  </si>
  <si>
    <t xml:space="preserve">Work Permits </t>
  </si>
  <si>
    <t>Q3</t>
  </si>
  <si>
    <t>Q4</t>
  </si>
  <si>
    <t>Q1</t>
  </si>
  <si>
    <t>Q2</t>
  </si>
  <si>
    <r>
      <t xml:space="preserve">Sources: Work Force Opportunities and Residency Cayman, Economics </t>
    </r>
    <r>
      <rPr>
        <sz val="9"/>
        <color theme="1"/>
        <rFont val="Book Antiqua"/>
        <family val="1"/>
      </rPr>
      <t>&amp; Statistics Office</t>
    </r>
  </si>
  <si>
    <t>Caymanian</t>
  </si>
  <si>
    <t>Non-Caymanian</t>
  </si>
  <si>
    <t>Source: Portfolio of the Civil Service</t>
  </si>
  <si>
    <t>Unemployment Rate</t>
  </si>
  <si>
    <t>Table 8: Bank &amp; Trust Companies</t>
  </si>
  <si>
    <t xml:space="preserve">% </t>
  </si>
  <si>
    <t>Change</t>
  </si>
  <si>
    <t>Bank and Trust</t>
  </si>
  <si>
    <t>Class A</t>
  </si>
  <si>
    <t>Class B</t>
  </si>
  <si>
    <t xml:space="preserve">   Class "B" restricted</t>
  </si>
  <si>
    <t>Trust Companies</t>
  </si>
  <si>
    <t>Restricted</t>
  </si>
  <si>
    <t>Unrestricted</t>
  </si>
  <si>
    <t>Source: Cayman Islands Monetary Authority</t>
  </si>
  <si>
    <t>South America</t>
  </si>
  <si>
    <t>Europe</t>
  </si>
  <si>
    <t>Caribbean &amp; Central America</t>
  </si>
  <si>
    <t>USA</t>
  </si>
  <si>
    <t>Asia &amp; Australia</t>
  </si>
  <si>
    <t>Canada &amp; Mexico</t>
  </si>
  <si>
    <t>Middle East &amp; Africa</t>
  </si>
  <si>
    <t>Table 9: Insurance Companies</t>
  </si>
  <si>
    <t>%</t>
  </si>
  <si>
    <t>Domestic - Class 'A'</t>
  </si>
  <si>
    <t>Captives</t>
  </si>
  <si>
    <t>Class 'B'</t>
  </si>
  <si>
    <t>Class 'C'</t>
  </si>
  <si>
    <t>Class 'D'</t>
  </si>
  <si>
    <t xml:space="preserve">Total </t>
  </si>
  <si>
    <t>Class B: captives and segregated portfolio companies;</t>
  </si>
  <si>
    <t>Class C: special purpose vehicles</t>
  </si>
  <si>
    <t>Class D: other insurance vehicles</t>
  </si>
  <si>
    <t>Proportion</t>
  </si>
  <si>
    <t>Healthcare</t>
  </si>
  <si>
    <t>Workers' Compensation</t>
  </si>
  <si>
    <t>Property</t>
  </si>
  <si>
    <t>General Liability</t>
  </si>
  <si>
    <t>Professional Liability</t>
  </si>
  <si>
    <t>Other</t>
  </si>
  <si>
    <t>Registered</t>
  </si>
  <si>
    <t>Master</t>
  </si>
  <si>
    <t>Administered</t>
  </si>
  <si>
    <t>Licensed</t>
  </si>
  <si>
    <t>Limited Investor</t>
  </si>
  <si>
    <t>Total Funds excluding Master</t>
  </si>
  <si>
    <t>Private Funds</t>
  </si>
  <si>
    <t>qtr 3</t>
  </si>
  <si>
    <t>qtr 4</t>
  </si>
  <si>
    <t>qtr 1</t>
  </si>
  <si>
    <t>qtr 2</t>
  </si>
  <si>
    <t>Figure 16: Mutual Funds (as at the end of quarter)</t>
  </si>
  <si>
    <t xml:space="preserve">Instrument </t>
  </si>
  <si>
    <t>Investment Fund Security</t>
  </si>
  <si>
    <t>Specialist Debt Security</t>
  </si>
  <si>
    <t>Corporate &amp; Sovereign Debt Security</t>
  </si>
  <si>
    <t>Primary Equity Security</t>
  </si>
  <si>
    <t>Secondary Equity Security</t>
  </si>
  <si>
    <t>Insurance Linked Security</t>
  </si>
  <si>
    <t>Retail Debt Security</t>
  </si>
  <si>
    <t>Source: Cayman Islands Stock Exchange</t>
  </si>
  <si>
    <t xml:space="preserve">Instruments </t>
  </si>
  <si>
    <t xml:space="preserve">    Exempt </t>
  </si>
  <si>
    <t xml:space="preserve">    Non-Resident</t>
  </si>
  <si>
    <t xml:space="preserve">    Resident</t>
  </si>
  <si>
    <t xml:space="preserve">    Foreign</t>
  </si>
  <si>
    <t xml:space="preserve">    FDN</t>
  </si>
  <si>
    <t xml:space="preserve">    LLC</t>
  </si>
  <si>
    <t>Source: Registrar of Companies</t>
  </si>
  <si>
    <t>Exempt</t>
  </si>
  <si>
    <t>Foreign</t>
  </si>
  <si>
    <t xml:space="preserve">% Change </t>
  </si>
  <si>
    <t xml:space="preserve"> Source: Cayman Islands Treasury Department &amp; Economics and Statistics Office</t>
  </si>
  <si>
    <t>Net Lending (Overall Balance)</t>
  </si>
  <si>
    <t>Revenue</t>
  </si>
  <si>
    <t>Expense</t>
  </si>
  <si>
    <t>Net Operating Balance</t>
  </si>
  <si>
    <r>
      <t>Net Investment in Nonfinancial Assets</t>
    </r>
    <r>
      <rPr>
        <vertAlign val="superscript"/>
        <sz val="11"/>
        <rFont val="Book Antiqua"/>
        <family val="1"/>
      </rPr>
      <t>1</t>
    </r>
  </si>
  <si>
    <t>Total Expenditure</t>
  </si>
  <si>
    <t>Financing:</t>
  </si>
  <si>
    <t>Net Acquisition of Financial Assets</t>
  </si>
  <si>
    <t xml:space="preserve">   Net Incurrence of Liabilities</t>
  </si>
  <si>
    <t>Source: Cayman Islands Treasury Department &amp; Economics and Statistics Office</t>
  </si>
  <si>
    <t>Taxes</t>
  </si>
  <si>
    <t>Taxes on International Trade &amp; Transactions</t>
  </si>
  <si>
    <t>Taxes on Goods &amp; Services</t>
  </si>
  <si>
    <t>Taxes on Property</t>
  </si>
  <si>
    <t>Other Taxes</t>
  </si>
  <si>
    <t>Other Revenue</t>
  </si>
  <si>
    <t>Sale of Goods &amp; Services</t>
  </si>
  <si>
    <t>Investment Revenue</t>
  </si>
  <si>
    <t>Fines, Penalties and Forfeits</t>
  </si>
  <si>
    <t>Transfers n.e.c.</t>
  </si>
  <si>
    <t>Financial Services Licences</t>
  </si>
  <si>
    <t>ICTA Licences &amp; Royalties</t>
  </si>
  <si>
    <t>Work Permit and Residency Fees</t>
  </si>
  <si>
    <t>Other Stamp Duties</t>
  </si>
  <si>
    <t>Traders' Licences</t>
  </si>
  <si>
    <t>Other Domestic Taxes</t>
  </si>
  <si>
    <t>Of which:</t>
  </si>
  <si>
    <t xml:space="preserve">   Motor Vehicle Charges</t>
  </si>
  <si>
    <t>Compensation of Employees</t>
  </si>
  <si>
    <t>Use of Goods and Services</t>
  </si>
  <si>
    <t>Consumption of Fixed Capital</t>
  </si>
  <si>
    <t>Subsidies</t>
  </si>
  <si>
    <t>Social Benefits</t>
  </si>
  <si>
    <t xml:space="preserve">Interest </t>
  </si>
  <si>
    <t>Other Expense</t>
  </si>
  <si>
    <t>Gross Investment in Non-Financial Assets</t>
  </si>
  <si>
    <t>Fixed Assets</t>
  </si>
  <si>
    <t>Capital Investment in Ministries and Portfolios</t>
  </si>
  <si>
    <t>Capital Investment in Statutory Authorities and Government Owned Companies</t>
  </si>
  <si>
    <t>Executive Assets</t>
  </si>
  <si>
    <t>Inventories</t>
  </si>
  <si>
    <t>Net Investment in Non-Financial Assets</t>
  </si>
  <si>
    <t xml:space="preserve"> Net Acquisition of Financial Assets</t>
  </si>
  <si>
    <t xml:space="preserve">      Incurrence (Disbursement)</t>
  </si>
  <si>
    <t xml:space="preserve">      Reduction (Loan Repayment)</t>
  </si>
  <si>
    <t>Source: Cayman Islands Treasury Department</t>
  </si>
  <si>
    <t>Debt Balance</t>
  </si>
  <si>
    <t>2024</t>
  </si>
  <si>
    <t>Jun</t>
  </si>
  <si>
    <t>Table 10: Captive Insurance Licences by 
Primary Class of Business, June 2024</t>
  </si>
  <si>
    <t>-</t>
  </si>
  <si>
    <t xml:space="preserve">
Table 11: Number of Stock Listings 
by Instruments, end June</t>
  </si>
  <si>
    <t xml:space="preserve">Table 12: Market Capitalisation 
by Instruments, (US$ Billions), end June </t>
  </si>
  <si>
    <t>Percentage Change (%)</t>
  </si>
  <si>
    <t xml:space="preserve">    FDN*</t>
  </si>
  <si>
    <t>Limited</t>
  </si>
  <si>
    <t>LLP</t>
  </si>
  <si>
    <t>Table 14: New Partnership Registrations, end June</t>
  </si>
  <si>
    <t>Table 13: New Company Registrations, end June</t>
  </si>
  <si>
    <t>Half year 2025</t>
  </si>
  <si>
    <t>Figure 6:  Total Tonnage of Cargo in thousands (Jan-June)</t>
  </si>
  <si>
    <t>Figure 5:  Merchandise Imports (Jan-June)</t>
  </si>
  <si>
    <t>Figure 8: Civil Service Employment</t>
  </si>
  <si>
    <t>Figure 9: Work Permits</t>
  </si>
  <si>
    <t>2025</t>
  </si>
  <si>
    <t>Figure 15: Percentage Proportion of Registered Banks by Regional Source as at June 2025</t>
  </si>
  <si>
    <t xml:space="preserve">     Tourist Accommodation    
     Charges</t>
  </si>
  <si>
    <t>Figure 20:  Central Government’s Overall Fiscal Balance 
 (CI$ Million, Jan-Jun)</t>
  </si>
  <si>
    <t xml:space="preserve">Table 22: Summary of Fiscal Operations (Jan-Jun) </t>
  </si>
  <si>
    <t>Figure 21: Central Government’s Outstanding Debt 
(CI$ Million)</t>
  </si>
  <si>
    <t xml:space="preserve">Table 27: Net Financing (Jan-Jun) </t>
  </si>
  <si>
    <t>Table 26: Investment in Non-Financial Assets (Jan-Jun)</t>
  </si>
  <si>
    <t>Table 25: Expenses of the Central Government (Jan-Jun)</t>
  </si>
  <si>
    <t xml:space="preserve">Table 24: Domestic Tax Collection of the Central
 Government (Jan-Jun) </t>
  </si>
  <si>
    <t>Table 23: Central Government’s Revenue</t>
  </si>
  <si>
    <t>Half-Year</t>
  </si>
  <si>
    <t>Primary Sector</t>
  </si>
  <si>
    <t>Mining &amp; Quarrying</t>
  </si>
  <si>
    <t>Secondary Sector</t>
  </si>
  <si>
    <t>Manufacturing</t>
  </si>
  <si>
    <t>Construction</t>
  </si>
  <si>
    <t>Services Sector</t>
  </si>
  <si>
    <t>Electricity &amp; Water Supply</t>
  </si>
  <si>
    <t>Electricity</t>
  </si>
  <si>
    <t>Water Supply</t>
  </si>
  <si>
    <t>Wholesale &amp; Retail Trade, Repairs &amp; Installation of Machinery</t>
  </si>
  <si>
    <t>Hotels &amp; Restaurants incl. Bars</t>
  </si>
  <si>
    <t>Transport, Storage &amp; Communication</t>
  </si>
  <si>
    <t>Transport &amp; Storage</t>
  </si>
  <si>
    <t>Financing &amp; Insurance Services</t>
  </si>
  <si>
    <t>Financing Services</t>
  </si>
  <si>
    <t>Insurance Services</t>
  </si>
  <si>
    <t>Administrative &amp; Support Services</t>
  </si>
  <si>
    <t>Real Estate</t>
  </si>
  <si>
    <t>Health and Social Services</t>
  </si>
  <si>
    <t>Producers of Government Services</t>
  </si>
  <si>
    <t>Taxes less subsidies on products</t>
  </si>
  <si>
    <t>GDP current at factor Cost</t>
  </si>
  <si>
    <t>Agriculture and Fishing</t>
  </si>
  <si>
    <t>Other services</t>
  </si>
  <si>
    <t>Business Activities and Admin.</t>
  </si>
  <si>
    <t>Business Activities (Mainly legal &amp; Accounting</t>
  </si>
  <si>
    <t>Figure 2: Estimated First Half of 2025</t>
  </si>
  <si>
    <t>Annualised GDP Growth by Sector (%)</t>
  </si>
  <si>
    <t>Projection</t>
  </si>
  <si>
    <t>Percent (%)</t>
  </si>
  <si>
    <t>Real GDP</t>
  </si>
  <si>
    <t>CPI Inflation</t>
  </si>
  <si>
    <t>Table 1: Macroeconomic Performance and
Outlook</t>
  </si>
  <si>
    <t>* Real GDP is estimated for 2024</t>
  </si>
  <si>
    <t>Figure 3: Quarterly Inflation (%)</t>
  </si>
  <si>
    <t>Figure 4: Food and Non-food Inflation (%)</t>
  </si>
  <si>
    <t>Total Private Sector Credit</t>
  </si>
  <si>
    <t>Credit to Businesses</t>
  </si>
  <si>
    <t>Production &amp; Manufacturing</t>
  </si>
  <si>
    <t>Agriculture, Fishing and Mining</t>
  </si>
  <si>
    <t>Utilities</t>
  </si>
  <si>
    <t>Services</t>
  </si>
  <si>
    <t>Accommodation, Food, Bar &amp; Entertainment Services</t>
  </si>
  <si>
    <t>Transportation, Storage &amp; Communications</t>
  </si>
  <si>
    <t>Education, Recreational &amp; Other Professional Services</t>
  </si>
  <si>
    <t>Trade and Commerce</t>
  </si>
  <si>
    <t>Wholesale &amp; Retail Sales Trade</t>
  </si>
  <si>
    <t>Real Estate Agents, Rental and Leasing Companies</t>
  </si>
  <si>
    <t>Other Business Activities (General Business Activity)</t>
  </si>
  <si>
    <t>Other Financial Corporations</t>
  </si>
  <si>
    <t>Credit to Households</t>
  </si>
  <si>
    <t>Domestic  Property</t>
  </si>
  <si>
    <t>Motor Vehicles</t>
  </si>
  <si>
    <t>Education and Technology</t>
  </si>
  <si>
    <t>Miscellaneous*</t>
  </si>
  <si>
    <t>NonProfit Organizations</t>
  </si>
  <si>
    <t>*Miscellaneous include consolidated debt, insurance, medical &amp; travel</t>
  </si>
  <si>
    <t>Net Domestic Assets (CI$millions)</t>
  </si>
  <si>
    <t>Domestic Credit</t>
  </si>
  <si>
    <t>Credit to Public Sector</t>
  </si>
  <si>
    <t>Credit to Central Government</t>
  </si>
  <si>
    <t>Credit to Other Public Sector</t>
  </si>
  <si>
    <t>Credit to Private Sector</t>
  </si>
  <si>
    <t>Net Foreign Assets</t>
  </si>
  <si>
    <t xml:space="preserve"> Monetary Authority</t>
  </si>
  <si>
    <t xml:space="preserve"> Commercial Banks</t>
  </si>
  <si>
    <t>Foreign Assets</t>
  </si>
  <si>
    <t>Bal. with Banks &amp; Branches</t>
  </si>
  <si>
    <t>Total Investment</t>
  </si>
  <si>
    <t>Total Non-Resident Loans</t>
  </si>
  <si>
    <t>Foreign Liabilities</t>
  </si>
  <si>
    <t>Total Non-Resident Deposits</t>
  </si>
  <si>
    <t>Other Liabilities</t>
  </si>
  <si>
    <t>Source: Cayman Islands Monetary Authority &amp; Economics and Statistics Office</t>
  </si>
  <si>
    <t>Total Assets</t>
  </si>
  <si>
    <t>Monetary Authority</t>
  </si>
  <si>
    <t>Commercial Banks</t>
  </si>
  <si>
    <t>Net Domestic Assets</t>
  </si>
  <si>
    <t>Domestic credit</t>
  </si>
  <si>
    <t>Claims on central government</t>
  </si>
  <si>
    <t>Claims on other public sector</t>
  </si>
  <si>
    <t>Claims on private sector</t>
  </si>
  <si>
    <t>Other items net</t>
  </si>
  <si>
    <t>Broad Liquidity</t>
  </si>
  <si>
    <t>Broad money (KYD) M2</t>
  </si>
  <si>
    <t>Currency in circulation</t>
  </si>
  <si>
    <t>KYD Deposits</t>
  </si>
  <si>
    <t>Demand deposits</t>
  </si>
  <si>
    <t>Time and savings deposits</t>
  </si>
  <si>
    <t>FOREX deposits</t>
  </si>
  <si>
    <r>
      <t>of which:</t>
    </r>
    <r>
      <rPr>
        <sz val="11"/>
        <rFont val="Book Antiqua"/>
        <family val="1"/>
      </rPr>
      <t xml:space="preserve"> US dollars</t>
    </r>
  </si>
  <si>
    <t>US dollars share (%)</t>
  </si>
  <si>
    <t>Monetary Liabilities (M1 + M2)</t>
  </si>
  <si>
    <t>Figure 10: Total Money Supply (M2) ($ Millions)</t>
  </si>
  <si>
    <t>Source: Cayman Islands Monetary Authority &amp; Economics</t>
  </si>
  <si>
    <t>and Statistics Office</t>
  </si>
  <si>
    <t>Table 4: Monetary and Banking Indicators ($ Millions)</t>
  </si>
  <si>
    <t>Table 5: Net foreign Assets (CI$million)</t>
  </si>
  <si>
    <t>Figure 11: Credit to Business and Households
($ Millions)</t>
  </si>
  <si>
    <t>Table 7: Net Credit to the Private Sector (CI$million)</t>
  </si>
  <si>
    <t>Foreclosure Rate (%)</t>
  </si>
  <si>
    <t>Foreclosure Inventory (US$-value)</t>
  </si>
  <si>
    <t>Figure 12: Residential Mortgages Foreclosures Inventory
and Proportion to Total Residential Mortgages</t>
  </si>
  <si>
    <t>Weighted Average Rate on Loans</t>
  </si>
  <si>
    <t>Prime Lending Rate</t>
  </si>
  <si>
    <t>Figure 13: KYD Lending Rates (%, End of Period)</t>
  </si>
  <si>
    <t>Weighted Average Rate on kyd Deposits</t>
  </si>
  <si>
    <t>Figure 14: Weighted Average KYD Deposit Rates
(%, End of Period)</t>
  </si>
  <si>
    <t>Canada</t>
  </si>
  <si>
    <t>Others</t>
  </si>
  <si>
    <t xml:space="preserve"> USA (% share)</t>
  </si>
  <si>
    <t>Table 15: Air Arrivals by Regional Market (Jan – June)</t>
  </si>
  <si>
    <t>Source: Tourism Department</t>
  </si>
  <si>
    <t>Cruise Arrivals</t>
  </si>
  <si>
    <t>Figure 17: Cruise Visitors (‘000) Jan-June</t>
  </si>
  <si>
    <t>Government</t>
  </si>
  <si>
    <t>Hotel</t>
  </si>
  <si>
    <t>Industrial</t>
  </si>
  <si>
    <t>Commercial</t>
  </si>
  <si>
    <t>Apartments</t>
  </si>
  <si>
    <t>Houses</t>
  </si>
  <si>
    <t>Residential</t>
  </si>
  <si>
    <t xml:space="preserve">%  Change </t>
  </si>
  <si>
    <t>Project Approvals (CI$ Mil)</t>
  </si>
  <si>
    <t>Building Permits (CI$ Mil)</t>
  </si>
  <si>
    <t xml:space="preserve">%   Change </t>
  </si>
  <si>
    <t>Number of Approvals</t>
  </si>
  <si>
    <t>Number of Permits</t>
  </si>
  <si>
    <t>Table 16: Value of Building Permits (Jan- Jun)</t>
  </si>
  <si>
    <t>Table 17: Number of Building Permits (Jan-Jun)</t>
  </si>
  <si>
    <t>Source: Planning Department</t>
  </si>
  <si>
    <t>Table 18: Value of Project Approvals (Jan-Jun)</t>
  </si>
  <si>
    <t>Table 19: Number of Project Approvals (Jan-Jun)</t>
  </si>
  <si>
    <t>Nos. Property Transfers</t>
  </si>
  <si>
    <t>Values ($M)</t>
  </si>
  <si>
    <t>Figure 18: Value of Property Transfers
(CI$ Million, Jan-Jun)</t>
  </si>
  <si>
    <t>Source: Lands &amp; Survey Department</t>
  </si>
  <si>
    <t>Figure 19: Number of Property Transfers (Jan-Jun)</t>
  </si>
  <si>
    <t>Year</t>
  </si>
  <si>
    <t xml:space="preserve">George Town Index </t>
  </si>
  <si>
    <t>Other Cayman Islands Index</t>
  </si>
  <si>
    <t xml:space="preserve">Seven Mile Beach Index </t>
  </si>
  <si>
    <t xml:space="preserve">West Bay Index </t>
  </si>
  <si>
    <t xml:space="preserve">Total Cayman Islands Index </t>
  </si>
  <si>
    <t>George Town Rate</t>
  </si>
  <si>
    <t>Other Cayman Islands Rate (annual)</t>
  </si>
  <si>
    <t>Seven Mile Beach Rate (annual)</t>
  </si>
  <si>
    <t>West Bay Rate (annual)</t>
  </si>
  <si>
    <t>Total Cayman Islands Rate (annual)</t>
  </si>
  <si>
    <t>Figure 20: Residential Property Price Index</t>
  </si>
  <si>
    <t>Millions of US Gallons</t>
  </si>
  <si>
    <t>Water Production</t>
  </si>
  <si>
    <t>Water Consumption</t>
  </si>
  <si>
    <t>'000 of megawatt hrs</t>
  </si>
  <si>
    <t>Electricity Production (Net)</t>
  </si>
  <si>
    <t>Electricity Consumption</t>
  </si>
  <si>
    <t>Public</t>
  </si>
  <si>
    <t>Total Customers</t>
  </si>
  <si>
    <t>Fixed and Mobile handsets in operation</t>
  </si>
  <si>
    <t>Total fixed &amp; mobile minutes ('000)</t>
  </si>
  <si>
    <t>Fixed and mobile domestic minutes</t>
  </si>
  <si>
    <t>Fixed and mobile int'l retail minutes</t>
  </si>
  <si>
    <t>Broadband connections</t>
  </si>
  <si>
    <t>Table 20: Utilities Production/Consumption</t>
  </si>
  <si>
    <t>Table 21: Telecommunication Sector Indicators</t>
  </si>
  <si>
    <t>Source: The Utility Regulation and Competition Office</t>
  </si>
  <si>
    <t>Source: Cayman Islands Water Authority, Cayman Water</t>
  </si>
  <si>
    <t>Company, Caribbean Utilities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</si>
</sst>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0.0"/>
    <numFmt numFmtId="165" formatCode="0.0_);\(0.0\)"/>
    <numFmt numFmtId="166" formatCode="[$-409]mmm\-yy;@"/>
    <numFmt numFmtId="167" formatCode="0.000"/>
    <numFmt numFmtId="168" formatCode="#,##0.0_);\(#,##0.0\)"/>
    <numFmt numFmtId="169" formatCode="_(* #,##0.0_);_(* \(#,##0.0\);_(* &quot;-&quot;??_);_(@_)"/>
    <numFmt numFmtId="170" formatCode="#,##0.0_);[Red]\(#,##0.0\)"/>
    <numFmt numFmtId="171" formatCode="#,##0.0"/>
    <numFmt numFmtId="172" formatCode="0.0%"/>
    <numFmt numFmtId="173" formatCode="_(* #,##0_);_(* \(#,##0\);_(* &quot;-&quot;??_);_(@_)"/>
    <numFmt numFmtId="174" formatCode="#,##0.0000"/>
    <numFmt numFmtId="175" formatCode="yyyy"/>
    <numFmt numFmtId="176" formatCode="_(* #,##0.000000_);_(* \(#,##0.000000\);_(* &quot;-&quot;??_);_(@_)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Book Antiqua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Book Antiqua"/>
      <family val="1"/>
    </font>
    <font>
      <sz val="9"/>
      <name val="Book Antiqua"/>
      <family val="1"/>
    </font>
    <font>
      <b/>
      <sz val="10"/>
      <name val="Book Antiqua"/>
      <family val="1"/>
    </font>
    <font>
      <b/>
      <sz val="10"/>
      <color rgb="FF0000FF"/>
      <name val="Book Antiqua"/>
      <family val="1"/>
    </font>
    <font>
      <b/>
      <sz val="10"/>
      <color theme="1"/>
      <name val="Book Antiqua"/>
      <family val="1"/>
    </font>
    <font>
      <sz val="9"/>
      <color theme="1"/>
      <name val="Book Antiqua"/>
      <family val="1"/>
    </font>
    <font>
      <b/>
      <sz val="11"/>
      <color theme="1"/>
      <name val="Book Antiqua"/>
      <family val="1"/>
    </font>
    <font>
      <b/>
      <sz val="12"/>
      <color theme="1"/>
      <name val="Book Antiqua"/>
      <family val="1"/>
    </font>
    <font>
      <i/>
      <sz val="11"/>
      <color theme="1"/>
      <name val="Calibri"/>
      <family val="2"/>
      <scheme val="minor"/>
    </font>
    <font>
      <b/>
      <i/>
      <sz val="10"/>
      <name val="Arial"/>
      <family val="2"/>
    </font>
    <font>
      <i/>
      <sz val="11"/>
      <name val="Calibri"/>
      <family val="2"/>
      <scheme val="minor"/>
    </font>
    <font>
      <sz val="11"/>
      <name val="Book Antiqua"/>
      <family val="1"/>
    </font>
    <font>
      <b/>
      <sz val="11"/>
      <name val="Book Antiqua"/>
      <family val="1"/>
    </font>
    <font>
      <b/>
      <sz val="9"/>
      <name val="Book Antiqua"/>
      <family val="1"/>
    </font>
    <font>
      <sz val="11"/>
      <color theme="1"/>
      <name val="Book Antiqua"/>
      <family val="1"/>
    </font>
    <font>
      <sz val="9"/>
      <color rgb="FF000000"/>
      <name val="Book Antiqua"/>
      <family val="1"/>
    </font>
    <font>
      <b/>
      <i/>
      <sz val="11"/>
      <name val="Book Antiqua"/>
      <family val="1"/>
    </font>
    <font>
      <sz val="10"/>
      <color indexed="10"/>
      <name val="Book Antiqua"/>
      <family val="1"/>
    </font>
    <font>
      <sz val="11"/>
      <color rgb="FF000000"/>
      <name val="Calibri"/>
      <family val="2"/>
    </font>
    <font>
      <sz val="11"/>
      <color rgb="FFFFC000"/>
      <name val="Book Antiqua"/>
      <family val="1"/>
    </font>
    <font>
      <b/>
      <sz val="11"/>
      <color theme="0"/>
      <name val="Book Antiqua"/>
      <family val="1"/>
    </font>
    <font>
      <vertAlign val="superscript"/>
      <sz val="11"/>
      <name val="Book Antiqua"/>
      <family val="1"/>
    </font>
    <font>
      <sz val="10"/>
      <color theme="1"/>
      <name val="Book Antiqua"/>
      <family val="1"/>
    </font>
    <font>
      <sz val="11"/>
      <color rgb="FFFFFFCC"/>
      <name val="Book Antiqua"/>
      <family val="1"/>
    </font>
    <font>
      <sz val="12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sz val="12"/>
      <name val="Book Antiqua"/>
      <family val="1"/>
    </font>
    <font>
      <b/>
      <sz val="12"/>
      <name val="Book Antiqua"/>
      <family val="1"/>
    </font>
    <font>
      <b/>
      <sz val="16"/>
      <color theme="1"/>
      <name val="Calibri Light"/>
      <family val="1"/>
      <scheme val="major"/>
    </font>
    <font>
      <sz val="11"/>
      <color indexed="10"/>
      <name val="Book Antiqua"/>
      <family val="1"/>
    </font>
    <font>
      <b/>
      <sz val="11"/>
      <color indexed="10"/>
      <name val="Book Antiqua"/>
      <family val="1"/>
    </font>
    <font>
      <i/>
      <sz val="11"/>
      <name val="Book Antiqua"/>
      <family val="1"/>
    </font>
    <font>
      <sz val="11"/>
      <name val="Calibri"/>
      <family val="2"/>
      <scheme val="minor"/>
    </font>
    <font>
      <sz val="11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 Light"/>
      <family val="1"/>
      <scheme val="major"/>
    </font>
    <font>
      <i/>
      <sz val="11"/>
      <color theme="1"/>
      <name val="Book Antiqua"/>
      <family val="1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C3D6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DCE6F1"/>
        <bgColor indexed="26"/>
      </patternFill>
    </fill>
    <fill>
      <patternFill patternType="solid">
        <fgColor rgb="FFE4DFEC"/>
        <bgColor indexed="26"/>
      </patternFill>
    </fill>
    <fill>
      <patternFill patternType="solid">
        <fgColor rgb="FFDCE6F1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00B0F0"/>
        <bgColor indexed="17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0"/>
    <xf numFmtId="0" fontId="5" fillId="0" borderId="0"/>
  </cellStyleXfs>
  <cellXfs count="753">
    <xf numFmtId="0" fontId="0" fillId="0" borderId="0" xfId="0"/>
    <xf numFmtId="0" fontId="1" fillId="0" borderId="0" xfId="2" applyFont="1" applyFill="1" applyBorder="1"/>
    <xf numFmtId="0" fontId="5" fillId="0" borderId="0" xfId="2" applyFont="1" applyFill="1" applyBorder="1"/>
    <xf numFmtId="0" fontId="4" fillId="0" borderId="0" xfId="2" applyFont="1" applyFill="1" applyBorder="1"/>
    <xf numFmtId="0" fontId="3" fillId="0" borderId="0" xfId="2" applyFont="1" applyAlignment="1">
      <alignment horizontal="left"/>
    </xf>
    <xf numFmtId="164" fontId="1" fillId="0" borderId="0" xfId="2" applyNumberFormat="1" applyFont="1" applyFill="1" applyBorder="1" applyAlignment="1">
      <alignment horizontal="center"/>
    </xf>
    <xf numFmtId="0" fontId="3" fillId="0" borderId="0" xfId="2" applyFont="1" applyFill="1" applyBorder="1" applyAlignment="1">
      <alignment horizontal="left"/>
    </xf>
    <xf numFmtId="0" fontId="5" fillId="0" borderId="0" xfId="2" applyFont="1"/>
    <xf numFmtId="0" fontId="6" fillId="0" borderId="0" xfId="0" applyFont="1" applyAlignment="1">
      <alignment vertical="center"/>
    </xf>
    <xf numFmtId="0" fontId="2" fillId="0" borderId="0" xfId="2"/>
    <xf numFmtId="0" fontId="9" fillId="2" borderId="5" xfId="2" applyFont="1" applyFill="1" applyBorder="1" applyAlignment="1">
      <alignment horizontal="left" wrapText="1"/>
    </xf>
    <xf numFmtId="165" fontId="9" fillId="2" borderId="0" xfId="2" applyNumberFormat="1" applyFont="1" applyFill="1" applyBorder="1"/>
    <xf numFmtId="165" fontId="9" fillId="2" borderId="6" xfId="2" applyNumberFormat="1" applyFont="1" applyFill="1" applyBorder="1"/>
    <xf numFmtId="0" fontId="9" fillId="2" borderId="7" xfId="2" applyFont="1" applyFill="1" applyBorder="1" applyAlignment="1">
      <alignment horizontal="left" wrapText="1"/>
    </xf>
    <xf numFmtId="0" fontId="9" fillId="2" borderId="8" xfId="2" applyFont="1" applyFill="1" applyBorder="1" applyAlignment="1">
      <alignment horizontal="center" wrapText="1"/>
    </xf>
    <xf numFmtId="165" fontId="9" fillId="2" borderId="9" xfId="2" applyNumberFormat="1" applyFont="1" applyFill="1" applyBorder="1"/>
    <xf numFmtId="165" fontId="9" fillId="2" borderId="10" xfId="2" applyNumberFormat="1" applyFont="1" applyFill="1" applyBorder="1"/>
    <xf numFmtId="0" fontId="10" fillId="2" borderId="0" xfId="2" applyFont="1" applyFill="1"/>
    <xf numFmtId="0" fontId="9" fillId="3" borderId="1" xfId="2" applyFont="1" applyFill="1" applyBorder="1" applyAlignment="1">
      <alignment wrapText="1"/>
    </xf>
    <xf numFmtId="0" fontId="9" fillId="3" borderId="1" xfId="2" applyFont="1" applyFill="1" applyBorder="1"/>
    <xf numFmtId="0" fontId="9" fillId="3" borderId="3" xfId="2" applyFont="1" applyFill="1" applyBorder="1" applyAlignment="1">
      <alignment horizontal="center" wrapText="1"/>
    </xf>
    <xf numFmtId="0" fontId="2" fillId="0" borderId="0" xfId="2" applyFill="1"/>
    <xf numFmtId="0" fontId="2" fillId="0" borderId="0" xfId="2" applyFill="1" applyBorder="1"/>
    <xf numFmtId="0" fontId="9" fillId="0" borderId="0" xfId="2" applyFont="1" applyFill="1" applyBorder="1"/>
    <xf numFmtId="166" fontId="0" fillId="0" borderId="0" xfId="0" applyNumberFormat="1" applyBorder="1"/>
    <xf numFmtId="2" fontId="0" fillId="0" borderId="0" xfId="0" applyNumberFormat="1" applyBorder="1"/>
    <xf numFmtId="166" fontId="0" fillId="0" borderId="11" xfId="0" applyNumberFormat="1" applyBorder="1"/>
    <xf numFmtId="2" fontId="0" fillId="0" borderId="11" xfId="0" applyNumberFormat="1" applyBorder="1"/>
    <xf numFmtId="17" fontId="2" fillId="0" borderId="0" xfId="2" applyNumberFormat="1" applyFill="1"/>
    <xf numFmtId="0" fontId="12" fillId="4" borderId="19" xfId="0" applyNumberFormat="1" applyFont="1" applyFill="1" applyBorder="1" applyAlignment="1">
      <alignment horizontal="center" wrapText="1"/>
    </xf>
    <xf numFmtId="164" fontId="0" fillId="0" borderId="6" xfId="0" applyNumberFormat="1" applyBorder="1"/>
    <xf numFmtId="164" fontId="0" fillId="0" borderId="20" xfId="0" applyNumberFormat="1" applyBorder="1"/>
    <xf numFmtId="0" fontId="0" fillId="4" borderId="21" xfId="0" applyFill="1" applyBorder="1"/>
    <xf numFmtId="0" fontId="0" fillId="4" borderId="22" xfId="0" applyFill="1" applyBorder="1"/>
    <xf numFmtId="0" fontId="0" fillId="0" borderId="17" xfId="0" applyNumberFormat="1" applyBorder="1"/>
    <xf numFmtId="0" fontId="0" fillId="0" borderId="18" xfId="0" applyNumberFormat="1" applyBorder="1"/>
    <xf numFmtId="0" fontId="0" fillId="0" borderId="0" xfId="0" applyFill="1" applyBorder="1"/>
    <xf numFmtId="0" fontId="2" fillId="0" borderId="17" xfId="2" applyBorder="1"/>
    <xf numFmtId="0" fontId="12" fillId="4" borderId="14" xfId="0" applyNumberFormat="1" applyFont="1" applyFill="1" applyBorder="1" applyAlignment="1">
      <alignment horizontal="center" wrapText="1"/>
    </xf>
    <xf numFmtId="0" fontId="12" fillId="4" borderId="15" xfId="0" applyNumberFormat="1" applyFont="1" applyFill="1" applyBorder="1" applyAlignment="1">
      <alignment horizontal="center" wrapText="1"/>
    </xf>
    <xf numFmtId="2" fontId="0" fillId="0" borderId="6" xfId="0" applyNumberFormat="1" applyBorder="1"/>
    <xf numFmtId="2" fontId="0" fillId="0" borderId="20" xfId="0" applyNumberFormat="1" applyBorder="1"/>
    <xf numFmtId="0" fontId="0" fillId="0" borderId="21" xfId="0" applyBorder="1"/>
    <xf numFmtId="0" fontId="0" fillId="0" borderId="22" xfId="0" applyBorder="1"/>
    <xf numFmtId="0" fontId="3" fillId="0" borderId="0" xfId="2" applyFont="1"/>
    <xf numFmtId="0" fontId="13" fillId="0" borderId="0" xfId="0" applyFont="1"/>
    <xf numFmtId="0" fontId="14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8" fillId="0" borderId="0" xfId="0" applyFont="1"/>
    <xf numFmtId="0" fontId="8" fillId="0" borderId="0" xfId="0" applyFont="1" applyAlignment="1">
      <alignment horizontal="left"/>
    </xf>
    <xf numFmtId="0" fontId="0" fillId="0" borderId="0" xfId="0" applyFill="1"/>
    <xf numFmtId="168" fontId="0" fillId="0" borderId="0" xfId="3" applyNumberFormat="1" applyFont="1" applyAlignment="1">
      <alignment horizontal="left"/>
    </xf>
    <xf numFmtId="164" fontId="0" fillId="0" borderId="0" xfId="0" applyNumberFormat="1"/>
    <xf numFmtId="43" fontId="0" fillId="0" borderId="0" xfId="3" applyFont="1"/>
    <xf numFmtId="170" fontId="17" fillId="0" borderId="0" xfId="3" applyNumberFormat="1" applyFont="1" applyAlignment="1">
      <alignment horizontal="left"/>
    </xf>
    <xf numFmtId="43" fontId="0" fillId="0" borderId="0" xfId="0" applyNumberFormat="1"/>
    <xf numFmtId="168" fontId="0" fillId="0" borderId="0" xfId="0" applyNumberFormat="1" applyAlignment="1">
      <alignment horizontal="left"/>
    </xf>
    <xf numFmtId="171" fontId="0" fillId="0" borderId="0" xfId="0" applyNumberFormat="1" applyFill="1" applyAlignment="1">
      <alignment horizontal="left"/>
    </xf>
    <xf numFmtId="0" fontId="0" fillId="0" borderId="0" xfId="0" applyAlignment="1">
      <alignment horizontal="left"/>
    </xf>
    <xf numFmtId="172" fontId="0" fillId="0" borderId="0" xfId="4" applyNumberFormat="1" applyFont="1"/>
    <xf numFmtId="169" fontId="0" fillId="0" borderId="0" xfId="3" applyNumberFormat="1" applyFont="1" applyFill="1"/>
    <xf numFmtId="164" fontId="19" fillId="0" borderId="0" xfId="3" applyNumberFormat="1" applyFont="1" applyAlignment="1">
      <alignment horizontal="left"/>
    </xf>
    <xf numFmtId="0" fontId="14" fillId="0" borderId="0" xfId="0" applyFont="1"/>
    <xf numFmtId="37" fontId="0" fillId="0" borderId="0" xfId="3" applyNumberFormat="1" applyFont="1" applyAlignment="1">
      <alignment horizontal="left"/>
    </xf>
    <xf numFmtId="0" fontId="8" fillId="0" borderId="0" xfId="0" applyFont="1" applyBorder="1" applyAlignment="1"/>
    <xf numFmtId="0" fontId="11" fillId="0" borderId="0" xfId="0" applyNumberFormat="1" applyFont="1" applyFill="1" applyBorder="1"/>
    <xf numFmtId="169" fontId="11" fillId="0" borderId="0" xfId="0" applyNumberFormat="1" applyFont="1" applyFill="1" applyBorder="1"/>
    <xf numFmtId="169" fontId="9" fillId="0" borderId="0" xfId="3" applyNumberFormat="1" applyFont="1" applyFill="1" applyBorder="1"/>
    <xf numFmtId="43" fontId="9" fillId="0" borderId="0" xfId="3" applyNumberFormat="1" applyFont="1" applyFill="1" applyBorder="1"/>
    <xf numFmtId="164" fontId="8" fillId="0" borderId="0" xfId="0" applyNumberFormat="1" applyFont="1"/>
    <xf numFmtId="39" fontId="0" fillId="0" borderId="0" xfId="3" applyNumberFormat="1" applyFont="1" applyAlignment="1">
      <alignment horizontal="left"/>
    </xf>
    <xf numFmtId="168" fontId="7" fillId="0" borderId="0" xfId="3" applyNumberFormat="1" applyFont="1" applyAlignment="1">
      <alignment horizontal="left"/>
    </xf>
    <xf numFmtId="0" fontId="15" fillId="0" borderId="5" xfId="0" applyFont="1" applyBorder="1" applyAlignment="1">
      <alignment horizontal="left"/>
    </xf>
    <xf numFmtId="0" fontId="15" fillId="0" borderId="14" xfId="0" applyFont="1" applyBorder="1" applyAlignment="1">
      <alignment horizontal="left"/>
    </xf>
    <xf numFmtId="0" fontId="15" fillId="0" borderId="19" xfId="0" applyFont="1" applyBorder="1" applyAlignment="1">
      <alignment horizontal="left"/>
    </xf>
    <xf numFmtId="0" fontId="15" fillId="0" borderId="7" xfId="0" applyFont="1" applyFill="1" applyBorder="1"/>
    <xf numFmtId="168" fontId="23" fillId="0" borderId="33" xfId="3" applyNumberFormat="1" applyFont="1" applyFill="1" applyBorder="1" applyAlignment="1">
      <alignment horizontal="left"/>
    </xf>
    <xf numFmtId="168" fontId="23" fillId="0" borderId="6" xfId="3" applyNumberFormat="1" applyFont="1" applyFill="1" applyBorder="1" applyAlignment="1">
      <alignment horizontal="left"/>
    </xf>
    <xf numFmtId="0" fontId="15" fillId="0" borderId="7" xfId="0" applyFont="1" applyBorder="1" applyAlignment="1">
      <alignment vertical="center"/>
    </xf>
    <xf numFmtId="37" fontId="23" fillId="0" borderId="33" xfId="3" applyNumberFormat="1" applyFont="1" applyBorder="1" applyAlignment="1">
      <alignment horizontal="left"/>
    </xf>
    <xf numFmtId="37" fontId="23" fillId="0" borderId="6" xfId="3" applyNumberFormat="1" applyFont="1" applyBorder="1" applyAlignment="1">
      <alignment horizontal="left"/>
    </xf>
    <xf numFmtId="0" fontId="15" fillId="0" borderId="16" xfId="0" applyFont="1" applyBorder="1" applyAlignment="1">
      <alignment vertical="center"/>
    </xf>
    <xf numFmtId="37" fontId="23" fillId="0" borderId="34" xfId="3" applyNumberFormat="1" applyFont="1" applyBorder="1" applyAlignment="1">
      <alignment horizontal="left"/>
    </xf>
    <xf numFmtId="37" fontId="23" fillId="0" borderId="20" xfId="3" applyNumberFormat="1" applyFont="1" applyBorder="1" applyAlignment="1">
      <alignment horizontal="left"/>
    </xf>
    <xf numFmtId="168" fontId="8" fillId="0" borderId="0" xfId="3" applyNumberFormat="1" applyFont="1" applyFill="1" applyAlignment="1">
      <alignment horizontal="left"/>
    </xf>
    <xf numFmtId="0" fontId="15" fillId="0" borderId="0" xfId="0" applyFont="1" applyAlignment="1">
      <alignment vertical="center"/>
    </xf>
    <xf numFmtId="37" fontId="23" fillId="0" borderId="0" xfId="3" applyNumberFormat="1" applyFont="1" applyAlignment="1">
      <alignment horizontal="left"/>
    </xf>
    <xf numFmtId="0" fontId="23" fillId="0" borderId="0" xfId="0" applyFont="1"/>
    <xf numFmtId="0" fontId="15" fillId="0" borderId="0" xfId="0" applyFont="1" applyFill="1" applyAlignment="1">
      <alignment vertical="center"/>
    </xf>
    <xf numFmtId="37" fontId="23" fillId="0" borderId="0" xfId="3" applyNumberFormat="1" applyFont="1" applyFill="1" applyBorder="1" applyAlignment="1">
      <alignment horizontal="left"/>
    </xf>
    <xf numFmtId="0" fontId="23" fillId="0" borderId="0" xfId="0" applyFont="1" applyFill="1" applyBorder="1"/>
    <xf numFmtId="0" fontId="16" fillId="0" borderId="0" xfId="0" applyFont="1" applyFill="1" applyAlignment="1">
      <alignment vertical="center"/>
    </xf>
    <xf numFmtId="37" fontId="15" fillId="0" borderId="0" xfId="3" applyNumberFormat="1" applyFont="1" applyFill="1" applyBorder="1" applyAlignment="1">
      <alignment horizontal="left"/>
    </xf>
    <xf numFmtId="168" fontId="15" fillId="0" borderId="0" xfId="3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7" fontId="22" fillId="0" borderId="0" xfId="0" applyNumberFormat="1" applyFont="1" applyFill="1" applyBorder="1" applyAlignment="1">
      <alignment horizontal="center"/>
    </xf>
    <xf numFmtId="0" fontId="20" fillId="6" borderId="25" xfId="0" applyFont="1" applyFill="1" applyBorder="1"/>
    <xf numFmtId="0" fontId="21" fillId="6" borderId="9" xfId="0" applyNumberFormat="1" applyFont="1" applyFill="1" applyBorder="1"/>
    <xf numFmtId="17" fontId="21" fillId="6" borderId="26" xfId="0" applyNumberFormat="1" applyFont="1" applyFill="1" applyBorder="1" applyAlignment="1">
      <alignment horizontal="center" wrapText="1"/>
    </xf>
    <xf numFmtId="0" fontId="20" fillId="7" borderId="27" xfId="0" applyFont="1" applyFill="1" applyBorder="1"/>
    <xf numFmtId="17" fontId="20" fillId="7" borderId="28" xfId="0" applyNumberFormat="1" applyFont="1" applyFill="1" applyBorder="1" applyAlignment="1">
      <alignment horizontal="center"/>
    </xf>
    <xf numFmtId="0" fontId="21" fillId="7" borderId="27" xfId="0" applyFont="1" applyFill="1" applyBorder="1"/>
    <xf numFmtId="169" fontId="21" fillId="7" borderId="29" xfId="0" applyNumberFormat="1" applyFont="1" applyFill="1" applyBorder="1"/>
    <xf numFmtId="169" fontId="21" fillId="7" borderId="30" xfId="0" applyNumberFormat="1" applyFont="1" applyFill="1" applyBorder="1"/>
    <xf numFmtId="0" fontId="20" fillId="7" borderId="27" xfId="0" applyFont="1" applyFill="1" applyBorder="1" applyAlignment="1">
      <alignment horizontal="left" indent="1"/>
    </xf>
    <xf numFmtId="169" fontId="20" fillId="7" borderId="0" xfId="3" applyNumberFormat="1" applyFont="1" applyFill="1"/>
    <xf numFmtId="169" fontId="20" fillId="7" borderId="28" xfId="0" applyNumberFormat="1" applyFont="1" applyFill="1" applyBorder="1"/>
    <xf numFmtId="169" fontId="20" fillId="7" borderId="0" xfId="3" applyNumberFormat="1" applyFont="1" applyFill="1" applyBorder="1"/>
    <xf numFmtId="0" fontId="20" fillId="7" borderId="31" xfId="0" applyFont="1" applyFill="1" applyBorder="1" applyAlignment="1">
      <alignment horizontal="left" indent="1"/>
    </xf>
    <xf numFmtId="169" fontId="20" fillId="7" borderId="11" xfId="3" applyNumberFormat="1" applyFont="1" applyFill="1" applyBorder="1"/>
    <xf numFmtId="169" fontId="20" fillId="7" borderId="32" xfId="0" applyNumberFormat="1" applyFont="1" applyFill="1" applyBorder="1"/>
    <xf numFmtId="0" fontId="8" fillId="0" borderId="4" xfId="0" applyFont="1" applyBorder="1" applyAlignment="1"/>
    <xf numFmtId="0" fontId="1" fillId="4" borderId="23" xfId="6" applyFill="1" applyBorder="1"/>
    <xf numFmtId="0" fontId="1" fillId="4" borderId="12" xfId="6" applyFill="1" applyBorder="1"/>
    <xf numFmtId="0" fontId="3" fillId="4" borderId="35" xfId="6" applyFont="1" applyFill="1" applyBorder="1"/>
    <xf numFmtId="0" fontId="1" fillId="0" borderId="0" xfId="6"/>
    <xf numFmtId="0" fontId="3" fillId="0" borderId="0" xfId="6" applyFont="1" applyBorder="1"/>
    <xf numFmtId="173" fontId="9" fillId="0" borderId="6" xfId="6" applyNumberFormat="1" applyFont="1" applyFill="1" applyBorder="1"/>
    <xf numFmtId="0" fontId="3" fillId="0" borderId="11" xfId="6" applyFont="1" applyBorder="1"/>
    <xf numFmtId="173" fontId="9" fillId="0" borderId="20" xfId="6" applyNumberFormat="1" applyFont="1" applyFill="1" applyBorder="1"/>
    <xf numFmtId="0" fontId="1" fillId="0" borderId="0" xfId="6" applyAlignment="1">
      <alignment vertical="center"/>
    </xf>
    <xf numFmtId="0" fontId="1" fillId="0" borderId="0" xfId="6" applyFill="1"/>
    <xf numFmtId="0" fontId="24" fillId="0" borderId="0" xfId="0" applyFont="1"/>
    <xf numFmtId="0" fontId="15" fillId="0" borderId="0" xfId="0" applyFont="1" applyAlignment="1">
      <alignment horizontal="center"/>
    </xf>
    <xf numFmtId="17" fontId="23" fillId="0" borderId="0" xfId="0" applyNumberFormat="1" applyFont="1" applyAlignment="1">
      <alignment horizontal="center"/>
    </xf>
    <xf numFmtId="173" fontId="23" fillId="0" borderId="0" xfId="0" applyNumberFormat="1" applyFont="1"/>
    <xf numFmtId="17" fontId="0" fillId="0" borderId="0" xfId="0" applyNumberFormat="1" applyAlignment="1">
      <alignment horizontal="center"/>
    </xf>
    <xf numFmtId="173" fontId="0" fillId="0" borderId="0" xfId="0" applyNumberFormat="1"/>
    <xf numFmtId="167" fontId="0" fillId="0" borderId="0" xfId="0" applyNumberFormat="1"/>
    <xf numFmtId="172" fontId="8" fillId="0" borderId="0" xfId="4" applyNumberFormat="1" applyFont="1"/>
    <xf numFmtId="0" fontId="0" fillId="0" borderId="0" xfId="0" applyFont="1"/>
    <xf numFmtId="0" fontId="21" fillId="0" borderId="0" xfId="6" applyFont="1"/>
    <xf numFmtId="0" fontId="3" fillId="0" borderId="0" xfId="6" applyFont="1"/>
    <xf numFmtId="0" fontId="11" fillId="0" borderId="0" xfId="6" applyFont="1"/>
    <xf numFmtId="0" fontId="9" fillId="0" borderId="0" xfId="6" applyFont="1"/>
    <xf numFmtId="0" fontId="1" fillId="0" borderId="0" xfId="6" applyFont="1"/>
    <xf numFmtId="0" fontId="25" fillId="0" borderId="0" xfId="6" applyFont="1" applyBorder="1" applyAlignment="1">
      <alignment horizontal="left"/>
    </xf>
    <xf numFmtId="0" fontId="18" fillId="0" borderId="12" xfId="6" applyFont="1" applyBorder="1"/>
    <xf numFmtId="172" fontId="1" fillId="0" borderId="0" xfId="8" applyNumberFormat="1" applyFont="1" applyFill="1"/>
    <xf numFmtId="0" fontId="1" fillId="0" borderId="0" xfId="6" applyFont="1" applyFill="1"/>
    <xf numFmtId="0" fontId="1" fillId="0" borderId="0" xfId="6" applyFont="1" applyBorder="1"/>
    <xf numFmtId="0" fontId="9" fillId="0" borderId="0" xfId="6" applyFont="1" applyFill="1" applyBorder="1"/>
    <xf numFmtId="0" fontId="1" fillId="0" borderId="0" xfId="6" applyFont="1" applyFill="1" applyBorder="1"/>
    <xf numFmtId="0" fontId="11" fillId="0" borderId="0" xfId="6" applyFont="1" applyFill="1" applyBorder="1" applyAlignment="1">
      <alignment horizontal="center"/>
    </xf>
    <xf numFmtId="0" fontId="11" fillId="0" borderId="0" xfId="6" applyFont="1" applyFill="1" applyBorder="1"/>
    <xf numFmtId="0" fontId="3" fillId="0" borderId="0" xfId="6" applyFont="1" applyBorder="1" applyAlignment="1">
      <alignment horizontal="centerContinuous"/>
    </xf>
    <xf numFmtId="169" fontId="1" fillId="0" borderId="0" xfId="7" applyNumberFormat="1" applyFont="1" applyFill="1" applyBorder="1"/>
    <xf numFmtId="0" fontId="11" fillId="0" borderId="0" xfId="6" applyFont="1" applyBorder="1" applyAlignment="1">
      <alignment vertical="top" wrapText="1"/>
    </xf>
    <xf numFmtId="164" fontId="3" fillId="0" borderId="0" xfId="6" applyNumberFormat="1" applyFont="1" applyBorder="1"/>
    <xf numFmtId="1" fontId="1" fillId="0" borderId="0" xfId="6" applyNumberFormat="1" applyBorder="1" applyAlignment="1">
      <alignment horizontal="center"/>
    </xf>
    <xf numFmtId="164" fontId="1" fillId="0" borderId="0" xfId="6" applyNumberFormat="1" applyFont="1" applyBorder="1" applyAlignment="1">
      <alignment horizontal="center"/>
    </xf>
    <xf numFmtId="164" fontId="1" fillId="0" borderId="0" xfId="6" applyNumberFormat="1" applyFont="1" applyAlignment="1">
      <alignment horizontal="center"/>
    </xf>
    <xf numFmtId="1" fontId="3" fillId="0" borderId="0" xfId="6" applyNumberFormat="1" applyFont="1" applyBorder="1" applyAlignment="1">
      <alignment horizontal="center"/>
    </xf>
    <xf numFmtId="164" fontId="3" fillId="0" borderId="0" xfId="6" applyNumberFormat="1" applyFont="1" applyAlignment="1">
      <alignment horizontal="center"/>
    </xf>
    <xf numFmtId="0" fontId="20" fillId="0" borderId="24" xfId="6" applyFont="1" applyBorder="1"/>
    <xf numFmtId="0" fontId="21" fillId="0" borderId="37" xfId="6" applyFont="1" applyBorder="1"/>
    <xf numFmtId="1" fontId="20" fillId="0" borderId="38" xfId="6" applyNumberFormat="1" applyFont="1" applyBorder="1" applyAlignment="1">
      <alignment horizontal="center"/>
    </xf>
    <xf numFmtId="164" fontId="20" fillId="0" borderId="39" xfId="6" applyNumberFormat="1" applyFont="1" applyBorder="1" applyAlignment="1">
      <alignment horizontal="center"/>
    </xf>
    <xf numFmtId="1" fontId="20" fillId="0" borderId="28" xfId="6" applyNumberFormat="1" applyFont="1" applyBorder="1" applyAlignment="1">
      <alignment horizontal="center"/>
    </xf>
    <xf numFmtId="164" fontId="20" fillId="0" borderId="40" xfId="6" applyNumberFormat="1" applyFont="1" applyBorder="1" applyAlignment="1">
      <alignment horizontal="center"/>
    </xf>
    <xf numFmtId="0" fontId="9" fillId="0" borderId="0" xfId="6" applyFont="1" applyBorder="1"/>
    <xf numFmtId="164" fontId="20" fillId="0" borderId="6" xfId="6" applyNumberFormat="1" applyFont="1" applyBorder="1" applyAlignment="1">
      <alignment horizontal="center"/>
    </xf>
    <xf numFmtId="0" fontId="11" fillId="0" borderId="0" xfId="6" applyFont="1" applyBorder="1"/>
    <xf numFmtId="0" fontId="21" fillId="0" borderId="41" xfId="6" applyFont="1" applyBorder="1"/>
    <xf numFmtId="1" fontId="20" fillId="0" borderId="42" xfId="6" applyNumberFormat="1" applyFont="1" applyBorder="1" applyAlignment="1">
      <alignment horizontal="center"/>
    </xf>
    <xf numFmtId="164" fontId="20" fillId="0" borderId="43" xfId="6" applyNumberFormat="1" applyFont="1" applyBorder="1" applyAlignment="1">
      <alignment horizontal="center"/>
    </xf>
    <xf numFmtId="1" fontId="20" fillId="0" borderId="44" xfId="6" applyNumberFormat="1" applyFont="1" applyBorder="1" applyAlignment="1">
      <alignment horizontal="center"/>
    </xf>
    <xf numFmtId="0" fontId="21" fillId="0" borderId="45" xfId="6" applyFont="1" applyBorder="1"/>
    <xf numFmtId="1" fontId="21" fillId="0" borderId="9" xfId="6" applyNumberFormat="1" applyFont="1" applyBorder="1" applyAlignment="1">
      <alignment horizontal="center"/>
    </xf>
    <xf numFmtId="164" fontId="21" fillId="0" borderId="10" xfId="6" applyNumberFormat="1" applyFont="1" applyBorder="1" applyAlignment="1">
      <alignment horizontal="center"/>
    </xf>
    <xf numFmtId="0" fontId="20" fillId="0" borderId="0" xfId="6" applyFont="1" applyBorder="1"/>
    <xf numFmtId="0" fontId="21" fillId="0" borderId="0" xfId="6" applyFont="1" applyBorder="1" applyAlignment="1"/>
    <xf numFmtId="0" fontId="26" fillId="0" borderId="0" xfId="6" applyFont="1"/>
    <xf numFmtId="164" fontId="9" fillId="0" borderId="0" xfId="6" applyNumberFormat="1" applyFont="1"/>
    <xf numFmtId="0" fontId="21" fillId="0" borderId="0" xfId="6" applyFont="1" applyAlignment="1"/>
    <xf numFmtId="0" fontId="20" fillId="8" borderId="1" xfId="6" applyFont="1" applyFill="1" applyBorder="1"/>
    <xf numFmtId="0" fontId="20" fillId="8" borderId="46" xfId="6" applyFont="1" applyFill="1" applyBorder="1"/>
    <xf numFmtId="0" fontId="21" fillId="8" borderId="47" xfId="6" applyFont="1" applyFill="1" applyBorder="1"/>
    <xf numFmtId="0" fontId="21" fillId="8" borderId="47" xfId="6" applyFont="1" applyFill="1" applyBorder="1" applyAlignment="1">
      <alignment horizontal="left"/>
    </xf>
    <xf numFmtId="0" fontId="21" fillId="8" borderId="3" xfId="6" applyFont="1" applyFill="1" applyBorder="1"/>
    <xf numFmtId="0" fontId="20" fillId="0" borderId="17" xfId="6" applyFont="1" applyBorder="1"/>
    <xf numFmtId="0" fontId="20" fillId="0" borderId="0" xfId="6" applyFont="1"/>
    <xf numFmtId="0" fontId="20" fillId="0" borderId="28" xfId="6" applyFont="1" applyBorder="1"/>
    <xf numFmtId="3" fontId="20" fillId="0" borderId="33" xfId="6" applyNumberFormat="1" applyFont="1" applyBorder="1" applyAlignment="1">
      <alignment horizontal="center"/>
    </xf>
    <xf numFmtId="3" fontId="21" fillId="0" borderId="33" xfId="6" applyNumberFormat="1" applyFont="1" applyBorder="1"/>
    <xf numFmtId="3" fontId="21" fillId="0" borderId="6" xfId="6" applyNumberFormat="1" applyFont="1" applyBorder="1"/>
    <xf numFmtId="0" fontId="20" fillId="0" borderId="32" xfId="6" applyFont="1" applyBorder="1"/>
    <xf numFmtId="3" fontId="20" fillId="0" borderId="34" xfId="6" applyNumberFormat="1" applyFont="1" applyBorder="1" applyAlignment="1">
      <alignment horizontal="center"/>
    </xf>
    <xf numFmtId="3" fontId="21" fillId="0" borderId="34" xfId="6" applyNumberFormat="1" applyFont="1" applyBorder="1"/>
    <xf numFmtId="1" fontId="20" fillId="0" borderId="0" xfId="6" applyNumberFormat="1" applyFont="1" applyAlignment="1">
      <alignment horizontal="center"/>
    </xf>
    <xf numFmtId="1" fontId="21" fillId="0" borderId="0" xfId="6" applyNumberFormat="1" applyFont="1" applyAlignment="1">
      <alignment horizontal="center"/>
    </xf>
    <xf numFmtId="164" fontId="20" fillId="0" borderId="0" xfId="6" applyNumberFormat="1" applyFont="1" applyAlignment="1">
      <alignment horizontal="center"/>
    </xf>
    <xf numFmtId="164" fontId="21" fillId="0" borderId="0" xfId="6" applyNumberFormat="1" applyFont="1" applyAlignment="1">
      <alignment horizontal="center"/>
    </xf>
    <xf numFmtId="172" fontId="20" fillId="0" borderId="0" xfId="8" applyNumberFormat="1" applyFont="1"/>
    <xf numFmtId="0" fontId="21" fillId="0" borderId="4" xfId="6" applyFont="1" applyBorder="1" applyAlignment="1">
      <alignment horizontal="left"/>
    </xf>
    <xf numFmtId="3" fontId="1" fillId="0" borderId="0" xfId="6" applyNumberFormat="1"/>
    <xf numFmtId="169" fontId="0" fillId="0" borderId="0" xfId="7" applyNumberFormat="1" applyFont="1"/>
    <xf numFmtId="3" fontId="3" fillId="0" borderId="0" xfId="6" applyNumberFormat="1" applyFont="1"/>
    <xf numFmtId="169" fontId="3" fillId="0" borderId="0" xfId="7" applyNumberFormat="1" applyFont="1"/>
    <xf numFmtId="0" fontId="10" fillId="0" borderId="48" xfId="6" applyFont="1" applyBorder="1" applyAlignment="1">
      <alignment horizontal="left"/>
    </xf>
    <xf numFmtId="2" fontId="1" fillId="0" borderId="0" xfId="6" applyNumberFormat="1"/>
    <xf numFmtId="164" fontId="1" fillId="0" borderId="0" xfId="6" applyNumberFormat="1"/>
    <xf numFmtId="0" fontId="21" fillId="0" borderId="49" xfId="6" applyFont="1" applyBorder="1" applyAlignment="1"/>
    <xf numFmtId="171" fontId="1" fillId="0" borderId="0" xfId="6" applyNumberFormat="1"/>
    <xf numFmtId="4" fontId="27" fillId="0" borderId="0" xfId="6" applyNumberFormat="1" applyFont="1"/>
    <xf numFmtId="171" fontId="3" fillId="0" borderId="0" xfId="6" applyNumberFormat="1" applyFont="1"/>
    <xf numFmtId="0" fontId="10" fillId="0" borderId="50" xfId="6" applyFont="1" applyBorder="1" applyAlignment="1">
      <alignment horizontal="left"/>
    </xf>
    <xf numFmtId="0" fontId="1" fillId="0" borderId="0" xfId="6" applyFill="1" applyBorder="1"/>
    <xf numFmtId="0" fontId="15" fillId="0" borderId="0" xfId="0" applyFont="1"/>
    <xf numFmtId="0" fontId="15" fillId="0" borderId="0" xfId="0" applyFont="1" applyAlignment="1"/>
    <xf numFmtId="0" fontId="23" fillId="0" borderId="0" xfId="0" applyFont="1" applyAlignment="1"/>
    <xf numFmtId="0" fontId="15" fillId="0" borderId="0" xfId="0" applyFont="1" applyAlignment="1">
      <alignment horizontal="left"/>
    </xf>
    <xf numFmtId="164" fontId="23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Fill="1"/>
    <xf numFmtId="168" fontId="23" fillId="0" borderId="0" xfId="0" applyNumberFormat="1" applyFont="1" applyFill="1"/>
    <xf numFmtId="0" fontId="29" fillId="0" borderId="0" xfId="0" applyFont="1" applyFill="1" applyAlignment="1">
      <alignment vertical="center"/>
    </xf>
    <xf numFmtId="168" fontId="2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vertical="top"/>
    </xf>
    <xf numFmtId="0" fontId="14" fillId="0" borderId="0" xfId="0" applyFont="1" applyBorder="1" applyAlignment="1">
      <alignment wrapText="1"/>
    </xf>
    <xf numFmtId="0" fontId="14" fillId="0" borderId="0" xfId="0" applyFont="1" applyFill="1" applyBorder="1" applyAlignment="1">
      <alignment wrapText="1"/>
    </xf>
    <xf numFmtId="168" fontId="23" fillId="0" borderId="0" xfId="0" applyNumberFormat="1" applyFont="1"/>
    <xf numFmtId="0" fontId="21" fillId="2" borderId="0" xfId="0" applyFont="1" applyFill="1" applyBorder="1"/>
    <xf numFmtId="168" fontId="21" fillId="2" borderId="0" xfId="0" applyNumberFormat="1" applyFont="1" applyFill="1" applyBorder="1"/>
    <xf numFmtId="0" fontId="20" fillId="2" borderId="0" xfId="0" applyFont="1" applyFill="1" applyBorder="1" applyAlignment="1"/>
    <xf numFmtId="0" fontId="20" fillId="2" borderId="0" xfId="0" applyFont="1" applyFill="1" applyBorder="1" applyAlignment="1">
      <alignment vertical="center"/>
    </xf>
    <xf numFmtId="165" fontId="21" fillId="2" borderId="0" xfId="0" applyNumberFormat="1" applyFont="1" applyFill="1" applyBorder="1"/>
    <xf numFmtId="168" fontId="15" fillId="0" borderId="0" xfId="0" applyNumberFormat="1" applyFont="1"/>
    <xf numFmtId="0" fontId="20" fillId="2" borderId="0" xfId="0" applyFont="1" applyFill="1" applyBorder="1" applyAlignment="1">
      <alignment wrapText="1"/>
    </xf>
    <xf numFmtId="168" fontId="20" fillId="2" borderId="0" xfId="0" applyNumberFormat="1" applyFont="1" applyFill="1" applyBorder="1" applyAlignment="1">
      <alignment horizontal="right" vertical="center"/>
    </xf>
    <xf numFmtId="165" fontId="20" fillId="2" borderId="0" xfId="0" applyNumberFormat="1" applyFont="1" applyFill="1" applyBorder="1" applyAlignment="1">
      <alignment vertical="center"/>
    </xf>
    <xf numFmtId="168" fontId="23" fillId="0" borderId="0" xfId="0" applyNumberFormat="1" applyFont="1" applyAlignment="1">
      <alignment vertical="center"/>
    </xf>
    <xf numFmtId="0" fontId="20" fillId="2" borderId="0" xfId="0" applyFont="1" applyFill="1" applyBorder="1"/>
    <xf numFmtId="168" fontId="20" fillId="2" borderId="0" xfId="0" applyNumberFormat="1" applyFont="1" applyFill="1" applyBorder="1"/>
    <xf numFmtId="165" fontId="20" fillId="2" borderId="0" xfId="0" applyNumberFormat="1" applyFont="1" applyFill="1" applyBorder="1"/>
    <xf numFmtId="0" fontId="20" fillId="2" borderId="0" xfId="0" applyFont="1" applyFill="1" applyBorder="1" applyAlignment="1">
      <alignment horizontal="left" wrapText="1" indent="1"/>
    </xf>
    <xf numFmtId="168" fontId="20" fillId="2" borderId="0" xfId="0" applyNumberFormat="1" applyFont="1" applyFill="1" applyBorder="1" applyAlignment="1">
      <alignment horizontal="right" vertical="center" wrapText="1"/>
    </xf>
    <xf numFmtId="165" fontId="20" fillId="2" borderId="0" xfId="0" applyNumberFormat="1" applyFont="1" applyFill="1" applyBorder="1" applyAlignment="1">
      <alignment vertical="center" wrapText="1"/>
    </xf>
    <xf numFmtId="0" fontId="20" fillId="2" borderId="11" xfId="0" applyFont="1" applyFill="1" applyBorder="1" applyAlignment="1">
      <alignment horizontal="left" wrapText="1"/>
    </xf>
    <xf numFmtId="168" fontId="20" fillId="2" borderId="11" xfId="0" applyNumberFormat="1" applyFont="1" applyFill="1" applyBorder="1" applyAlignment="1">
      <alignment wrapText="1"/>
    </xf>
    <xf numFmtId="168" fontId="23" fillId="0" borderId="0" xfId="0" applyNumberFormat="1" applyFont="1" applyAlignment="1">
      <alignment horizontal="right" vertical="center" wrapText="1"/>
    </xf>
    <xf numFmtId="0" fontId="21" fillId="2" borderId="0" xfId="0" applyFont="1" applyFill="1" applyBorder="1" applyAlignment="1">
      <alignment wrapText="1"/>
    </xf>
    <xf numFmtId="0" fontId="20" fillId="2" borderId="0" xfId="0" applyFont="1" applyFill="1" applyBorder="1" applyAlignment="1">
      <alignment vertical="center" wrapText="1"/>
    </xf>
    <xf numFmtId="169" fontId="21" fillId="2" borderId="0" xfId="3" applyNumberFormat="1" applyFont="1" applyFill="1" applyBorder="1" applyAlignment="1">
      <alignment horizontal="right" vertical="center"/>
    </xf>
    <xf numFmtId="165" fontId="21" fillId="2" borderId="0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horizontal="left" indent="1"/>
    </xf>
    <xf numFmtId="169" fontId="21" fillId="2" borderId="0" xfId="3" applyNumberFormat="1" applyFont="1" applyFill="1" applyBorder="1"/>
    <xf numFmtId="0" fontId="20" fillId="2" borderId="0" xfId="0" applyFont="1" applyFill="1" applyBorder="1" applyAlignment="1">
      <alignment horizontal="left" vertical="center" wrapText="1" indent="2"/>
    </xf>
    <xf numFmtId="169" fontId="20" fillId="2" borderId="0" xfId="3" applyNumberFormat="1" applyFont="1" applyFill="1" applyBorder="1" applyAlignment="1">
      <alignment horizontal="right" vertical="center" wrapText="1"/>
    </xf>
    <xf numFmtId="0" fontId="20" fillId="2" borderId="0" xfId="0" applyFont="1" applyFill="1" applyBorder="1" applyAlignment="1">
      <alignment horizontal="left" wrapText="1" indent="2"/>
    </xf>
    <xf numFmtId="0" fontId="20" fillId="2" borderId="0" xfId="0" applyFont="1" applyFill="1" applyBorder="1" applyAlignment="1">
      <alignment horizontal="left" indent="2"/>
    </xf>
    <xf numFmtId="169" fontId="20" fillId="2" borderId="0" xfId="3" applyNumberFormat="1" applyFont="1" applyFill="1" applyBorder="1" applyAlignment="1">
      <alignment vertical="center" wrapText="1"/>
    </xf>
    <xf numFmtId="169" fontId="20" fillId="2" borderId="0" xfId="3" applyNumberFormat="1" applyFont="1" applyFill="1" applyBorder="1" applyAlignment="1">
      <alignment wrapText="1"/>
    </xf>
    <xf numFmtId="169" fontId="20" fillId="2" borderId="0" xfId="3" applyNumberFormat="1" applyFont="1" applyFill="1" applyBorder="1"/>
    <xf numFmtId="0" fontId="20" fillId="2" borderId="11" xfId="0" applyFont="1" applyFill="1" applyBorder="1" applyAlignment="1">
      <alignment horizontal="left" indent="2"/>
    </xf>
    <xf numFmtId="169" fontId="20" fillId="2" borderId="11" xfId="3" applyNumberFormat="1" applyFont="1" applyFill="1" applyBorder="1"/>
    <xf numFmtId="165" fontId="20" fillId="2" borderId="11" xfId="0" applyNumberFormat="1" applyFont="1" applyFill="1" applyBorder="1" applyAlignment="1">
      <alignment vertical="center"/>
    </xf>
    <xf numFmtId="0" fontId="20" fillId="2" borderId="0" xfId="0" applyFont="1" applyFill="1"/>
    <xf numFmtId="0" fontId="23" fillId="2" borderId="0" xfId="0" applyFont="1" applyFill="1" applyBorder="1" applyAlignment="1">
      <alignment horizontal="left" wrapText="1" indent="1"/>
    </xf>
    <xf numFmtId="171" fontId="23" fillId="2" borderId="0" xfId="0" applyNumberFormat="1" applyFont="1" applyFill="1" applyBorder="1" applyAlignment="1">
      <alignment horizontal="right" wrapText="1"/>
    </xf>
    <xf numFmtId="165" fontId="20" fillId="2" borderId="0" xfId="0" applyNumberFormat="1" applyFont="1" applyFill="1" applyBorder="1" applyAlignment="1">
      <alignment horizontal="right" vertical="center" wrapText="1"/>
    </xf>
    <xf numFmtId="0" fontId="23" fillId="2" borderId="0" xfId="0" applyFont="1" applyFill="1" applyBorder="1" applyAlignment="1">
      <alignment horizontal="left" indent="1"/>
    </xf>
    <xf numFmtId="171" fontId="23" fillId="2" borderId="0" xfId="0" applyNumberFormat="1" applyFont="1" applyFill="1" applyBorder="1" applyAlignment="1">
      <alignment horizontal="right" vertical="center" wrapText="1"/>
    </xf>
    <xf numFmtId="0" fontId="23" fillId="2" borderId="0" xfId="0" applyFont="1" applyFill="1" applyBorder="1" applyAlignment="1">
      <alignment vertical="center" wrapText="1"/>
    </xf>
    <xf numFmtId="0" fontId="23" fillId="2" borderId="11" xfId="0" applyFont="1" applyFill="1" applyBorder="1" applyAlignment="1">
      <alignment horizontal="left" indent="1"/>
    </xf>
    <xf numFmtId="171" fontId="23" fillId="2" borderId="11" xfId="0" applyNumberFormat="1" applyFont="1" applyFill="1" applyBorder="1" applyAlignment="1">
      <alignment horizontal="right" wrapText="1"/>
    </xf>
    <xf numFmtId="165" fontId="20" fillId="2" borderId="11" xfId="0" applyNumberFormat="1" applyFont="1" applyFill="1" applyBorder="1" applyAlignment="1">
      <alignment horizontal="right" vertical="center" wrapText="1"/>
    </xf>
    <xf numFmtId="0" fontId="15" fillId="2" borderId="11" xfId="0" applyFont="1" applyFill="1" applyBorder="1" applyAlignment="1">
      <alignment horizontal="left" wrapText="1"/>
    </xf>
    <xf numFmtId="171" fontId="15" fillId="2" borderId="11" xfId="0" applyNumberFormat="1" applyFont="1" applyFill="1" applyBorder="1" applyAlignment="1">
      <alignment horizontal="right" vertical="center" wrapText="1"/>
    </xf>
    <xf numFmtId="165" fontId="21" fillId="2" borderId="11" xfId="0" applyNumberFormat="1" applyFont="1" applyFill="1" applyBorder="1" applyAlignment="1">
      <alignment horizontal="right" vertical="center" wrapText="1"/>
    </xf>
    <xf numFmtId="164" fontId="21" fillId="2" borderId="0" xfId="0" applyNumberFormat="1" applyFont="1" applyFill="1" applyBorder="1" applyAlignment="1">
      <alignment horizontal="right" wrapText="1"/>
    </xf>
    <xf numFmtId="165" fontId="21" fillId="2" borderId="0" xfId="0" applyNumberFormat="1" applyFont="1" applyFill="1" applyBorder="1" applyAlignment="1">
      <alignment horizontal="right" vertical="center" wrapText="1"/>
    </xf>
    <xf numFmtId="0" fontId="20" fillId="2" borderId="0" xfId="0" applyFont="1" applyFill="1" applyBorder="1" applyAlignment="1">
      <alignment horizontal="left" indent="1"/>
    </xf>
    <xf numFmtId="164" fontId="20" fillId="2" borderId="0" xfId="0" applyNumberFormat="1" applyFont="1" applyFill="1" applyBorder="1" applyAlignment="1">
      <alignment horizontal="right" wrapText="1"/>
    </xf>
    <xf numFmtId="0" fontId="20" fillId="2" borderId="11" xfId="0" applyFont="1" applyFill="1" applyBorder="1" applyAlignment="1">
      <alignment horizontal="left" indent="1"/>
    </xf>
    <xf numFmtId="164" fontId="20" fillId="2" borderId="11" xfId="0" applyNumberFormat="1" applyFont="1" applyFill="1" applyBorder="1" applyAlignment="1">
      <alignment horizontal="right" wrapText="1"/>
    </xf>
    <xf numFmtId="164" fontId="23" fillId="0" borderId="0" xfId="0" applyNumberFormat="1" applyFont="1"/>
    <xf numFmtId="164" fontId="31" fillId="0" borderId="11" xfId="0" applyNumberFormat="1" applyFont="1" applyBorder="1"/>
    <xf numFmtId="164" fontId="31" fillId="0" borderId="0" xfId="0" applyNumberFormat="1" applyFont="1" applyBorder="1"/>
    <xf numFmtId="0" fontId="21" fillId="2" borderId="0" xfId="0" applyFont="1" applyFill="1" applyBorder="1" applyAlignment="1">
      <alignment horizontal="left" wrapText="1"/>
    </xf>
    <xf numFmtId="165" fontId="21" fillId="2" borderId="0" xfId="0" applyNumberFormat="1" applyFont="1" applyFill="1" applyBorder="1" applyAlignment="1">
      <alignment vertical="center" wrapText="1"/>
    </xf>
    <xf numFmtId="0" fontId="20" fillId="2" borderId="0" xfId="0" applyFont="1" applyFill="1" applyBorder="1" applyAlignment="1">
      <alignment horizontal="left" wrapText="1"/>
    </xf>
    <xf numFmtId="165" fontId="20" fillId="2" borderId="0" xfId="0" applyNumberFormat="1" applyFont="1" applyFill="1" applyBorder="1" applyAlignment="1">
      <alignment wrapText="1"/>
    </xf>
    <xf numFmtId="0" fontId="21" fillId="2" borderId="11" xfId="0" applyFont="1" applyFill="1" applyBorder="1" applyAlignment="1">
      <alignment horizontal="left" wrapText="1"/>
    </xf>
    <xf numFmtId="165" fontId="21" fillId="2" borderId="11" xfId="0" applyNumberFormat="1" applyFont="1" applyFill="1" applyBorder="1" applyAlignment="1">
      <alignment vertical="center" wrapText="1"/>
    </xf>
    <xf numFmtId="165" fontId="21" fillId="2" borderId="0" xfId="0" applyNumberFormat="1" applyFont="1" applyFill="1" applyAlignment="1">
      <alignment horizontal="right" vertical="center"/>
    </xf>
    <xf numFmtId="165" fontId="20" fillId="2" borderId="0" xfId="0" applyNumberFormat="1" applyFont="1" applyFill="1" applyBorder="1" applyAlignment="1">
      <alignment horizontal="right" vertical="center"/>
    </xf>
    <xf numFmtId="0" fontId="20" fillId="2" borderId="11" xfId="0" applyFont="1" applyFill="1" applyBorder="1"/>
    <xf numFmtId="165" fontId="20" fillId="2" borderId="11" xfId="0" applyNumberFormat="1" applyFont="1" applyFill="1" applyBorder="1"/>
    <xf numFmtId="0" fontId="15" fillId="0" borderId="0" xfId="0" applyFont="1" applyAlignment="1">
      <alignment horizontal="center" wrapText="1"/>
    </xf>
    <xf numFmtId="0" fontId="23" fillId="0" borderId="0" xfId="0" applyFont="1" applyAlignment="1">
      <alignment vertical="center"/>
    </xf>
    <xf numFmtId="0" fontId="9" fillId="5" borderId="36" xfId="6" applyFont="1" applyFill="1" applyBorder="1"/>
    <xf numFmtId="49" fontId="21" fillId="5" borderId="36" xfId="6" applyNumberFormat="1" applyFont="1" applyFill="1" applyBorder="1" applyAlignment="1">
      <alignment horizontal="right"/>
    </xf>
    <xf numFmtId="49" fontId="21" fillId="5" borderId="36" xfId="6" applyNumberFormat="1" applyFont="1" applyFill="1" applyBorder="1" applyAlignment="1">
      <alignment horizontal="center"/>
    </xf>
    <xf numFmtId="0" fontId="9" fillId="5" borderId="11" xfId="6" applyFont="1" applyFill="1" applyBorder="1"/>
    <xf numFmtId="0" fontId="21" fillId="5" borderId="11" xfId="6" applyNumberFormat="1" applyFont="1" applyFill="1" applyBorder="1" applyAlignment="1">
      <alignment horizontal="right"/>
    </xf>
    <xf numFmtId="49" fontId="21" fillId="5" borderId="11" xfId="6" applyNumberFormat="1" applyFont="1" applyFill="1" applyBorder="1" applyAlignment="1">
      <alignment horizontal="right"/>
    </xf>
    <xf numFmtId="49" fontId="21" fillId="5" borderId="11" xfId="6" applyNumberFormat="1" applyFont="1" applyFill="1" applyBorder="1" applyAlignment="1">
      <alignment horizontal="center"/>
    </xf>
    <xf numFmtId="0" fontId="21" fillId="9" borderId="12" xfId="6" applyFont="1" applyFill="1" applyBorder="1"/>
    <xf numFmtId="168" fontId="21" fillId="9" borderId="0" xfId="7" applyNumberFormat="1" applyFont="1" applyFill="1" applyBorder="1"/>
    <xf numFmtId="0" fontId="20" fillId="9" borderId="0" xfId="6" applyFont="1" applyFill="1" applyBorder="1" applyAlignment="1">
      <alignment horizontal="left" indent="1"/>
    </xf>
    <xf numFmtId="0" fontId="20" fillId="9" borderId="0" xfId="6" applyFont="1" applyFill="1" applyBorder="1"/>
    <xf numFmtId="168" fontId="20" fillId="9" borderId="0" xfId="7" applyNumberFormat="1" applyFont="1" applyFill="1" applyBorder="1"/>
    <xf numFmtId="0" fontId="25" fillId="9" borderId="0" xfId="6" applyFont="1" applyFill="1" applyBorder="1"/>
    <xf numFmtId="0" fontId="21" fillId="9" borderId="0" xfId="6" applyFont="1" applyFill="1" applyBorder="1"/>
    <xf numFmtId="0" fontId="20" fillId="9" borderId="11" xfId="6" applyFont="1" applyFill="1" applyBorder="1" applyAlignment="1">
      <alignment horizontal="left" indent="1"/>
    </xf>
    <xf numFmtId="0" fontId="20" fillId="9" borderId="11" xfId="6" applyFont="1" applyFill="1" applyBorder="1"/>
    <xf numFmtId="0" fontId="20" fillId="9" borderId="0" xfId="6" applyNumberFormat="1" applyFont="1" applyFill="1" applyBorder="1"/>
    <xf numFmtId="0" fontId="20" fillId="9" borderId="0" xfId="6" applyNumberFormat="1" applyFont="1" applyFill="1" applyBorder="1" applyAlignment="1">
      <alignment horizontal="right"/>
    </xf>
    <xf numFmtId="0" fontId="20" fillId="9" borderId="0" xfId="6" applyNumberFormat="1" applyFont="1" applyFill="1" applyBorder="1" applyAlignment="1">
      <alignment horizontal="left" indent="1"/>
    </xf>
    <xf numFmtId="0" fontId="21" fillId="9" borderId="9" xfId="6" applyNumberFormat="1" applyFont="1" applyFill="1" applyBorder="1"/>
    <xf numFmtId="168" fontId="21" fillId="9" borderId="9" xfId="7" applyNumberFormat="1" applyFont="1" applyFill="1" applyBorder="1"/>
    <xf numFmtId="0" fontId="21" fillId="5" borderId="36" xfId="6" applyNumberFormat="1" applyFont="1" applyFill="1" applyBorder="1" applyAlignment="1">
      <alignment horizontal="center"/>
    </xf>
    <xf numFmtId="0" fontId="21" fillId="5" borderId="36" xfId="6" applyFont="1" applyFill="1" applyBorder="1" applyAlignment="1">
      <alignment horizontal="right"/>
    </xf>
    <xf numFmtId="0" fontId="20" fillId="5" borderId="11" xfId="6" applyNumberFormat="1" applyFont="1" applyFill="1" applyBorder="1"/>
    <xf numFmtId="0" fontId="21" fillId="5" borderId="11" xfId="6" applyFont="1" applyFill="1" applyBorder="1" applyAlignment="1">
      <alignment horizontal="right"/>
    </xf>
    <xf numFmtId="0" fontId="21" fillId="5" borderId="36" xfId="6" applyFont="1" applyFill="1" applyBorder="1"/>
    <xf numFmtId="166" fontId="21" fillId="5" borderId="36" xfId="6" applyNumberFormat="1" applyFont="1" applyFill="1" applyBorder="1" applyAlignment="1">
      <alignment horizontal="right"/>
    </xf>
    <xf numFmtId="9" fontId="21" fillId="5" borderId="36" xfId="6" applyNumberFormat="1" applyFont="1" applyFill="1" applyBorder="1" applyAlignment="1">
      <alignment horizontal="right"/>
    </xf>
    <xf numFmtId="0" fontId="21" fillId="5" borderId="0" xfId="6" applyFont="1" applyFill="1" applyBorder="1"/>
    <xf numFmtId="166" fontId="21" fillId="5" borderId="11" xfId="6" applyNumberFormat="1" applyFont="1" applyFill="1" applyBorder="1" applyAlignment="1">
      <alignment horizontal="right"/>
    </xf>
    <xf numFmtId="0" fontId="20" fillId="9" borderId="12" xfId="6" applyFont="1" applyFill="1" applyBorder="1" applyAlignment="1">
      <alignment horizontal="left"/>
    </xf>
    <xf numFmtId="164" fontId="20" fillId="9" borderId="0" xfId="6" applyNumberFormat="1" applyFont="1" applyFill="1" applyBorder="1"/>
    <xf numFmtId="0" fontId="20" fillId="9" borderId="0" xfId="6" applyFont="1" applyFill="1" applyBorder="1" applyAlignment="1"/>
    <xf numFmtId="0" fontId="20" fillId="9" borderId="4" xfId="6" applyFont="1" applyFill="1" applyBorder="1"/>
    <xf numFmtId="168" fontId="20" fillId="9" borderId="4" xfId="7" applyNumberFormat="1" applyFont="1" applyFill="1" applyBorder="1"/>
    <xf numFmtId="0" fontId="21" fillId="9" borderId="11" xfId="6" applyFont="1" applyFill="1" applyBorder="1" applyAlignment="1"/>
    <xf numFmtId="0" fontId="21" fillId="9" borderId="11" xfId="6" applyFont="1" applyFill="1" applyBorder="1"/>
    <xf numFmtId="168" fontId="21" fillId="9" borderId="11" xfId="7" applyNumberFormat="1" applyFont="1" applyFill="1" applyBorder="1"/>
    <xf numFmtId="164" fontId="21" fillId="9" borderId="9" xfId="6" applyNumberFormat="1" applyFont="1" applyFill="1" applyBorder="1"/>
    <xf numFmtId="0" fontId="21" fillId="5" borderId="9" xfId="6" applyFont="1" applyFill="1" applyBorder="1"/>
    <xf numFmtId="0" fontId="21" fillId="5" borderId="9" xfId="6" applyFont="1" applyFill="1" applyBorder="1" applyAlignment="1">
      <alignment horizontal="center" wrapText="1"/>
    </xf>
    <xf numFmtId="0" fontId="20" fillId="9" borderId="12" xfId="6" applyFont="1" applyFill="1" applyBorder="1"/>
    <xf numFmtId="3" fontId="20" fillId="9" borderId="0" xfId="6" applyNumberFormat="1" applyFont="1" applyFill="1" applyBorder="1"/>
    <xf numFmtId="0" fontId="20" fillId="9" borderId="0" xfId="6" applyFont="1" applyFill="1" applyBorder="1" applyAlignment="1">
      <alignment wrapText="1"/>
    </xf>
    <xf numFmtId="3" fontId="20" fillId="9" borderId="0" xfId="6" applyNumberFormat="1" applyFont="1" applyFill="1" applyBorder="1" applyAlignment="1">
      <alignment vertical="center"/>
    </xf>
    <xf numFmtId="168" fontId="20" fillId="9" borderId="0" xfId="7" applyNumberFormat="1" applyFont="1" applyFill="1" applyBorder="1" applyAlignment="1">
      <alignment vertical="center"/>
    </xf>
    <xf numFmtId="3" fontId="20" fillId="9" borderId="11" xfId="6" applyNumberFormat="1" applyFont="1" applyFill="1" applyBorder="1"/>
    <xf numFmtId="168" fontId="20" fillId="9" borderId="11" xfId="7" applyNumberFormat="1" applyFont="1" applyFill="1" applyBorder="1"/>
    <xf numFmtId="0" fontId="21" fillId="9" borderId="11" xfId="6" applyFont="1" applyFill="1" applyBorder="1" applyAlignment="1">
      <alignment horizontal="left"/>
    </xf>
    <xf numFmtId="3" fontId="21" fillId="9" borderId="11" xfId="6" applyNumberFormat="1" applyFont="1" applyFill="1" applyBorder="1"/>
    <xf numFmtId="0" fontId="21" fillId="0" borderId="0" xfId="6" applyFont="1" applyBorder="1" applyAlignment="1">
      <alignment horizontal="left"/>
    </xf>
    <xf numFmtId="0" fontId="10" fillId="0" borderId="0" xfId="6" applyFont="1" applyBorder="1" applyAlignment="1">
      <alignment horizontal="left"/>
    </xf>
    <xf numFmtId="168" fontId="20" fillId="9" borderId="0" xfId="7" applyNumberFormat="1" applyFont="1" applyFill="1" applyBorder="1" applyAlignment="1">
      <alignment horizontal="right"/>
    </xf>
    <xf numFmtId="171" fontId="20" fillId="9" borderId="0" xfId="6" applyNumberFormat="1" applyFont="1" applyFill="1"/>
    <xf numFmtId="171" fontId="20" fillId="9" borderId="0" xfId="6" applyNumberFormat="1" applyFont="1" applyFill="1" applyAlignment="1">
      <alignment vertical="center"/>
    </xf>
    <xf numFmtId="164" fontId="20" fillId="9" borderId="11" xfId="6" applyNumberFormat="1" applyFont="1" applyFill="1" applyBorder="1"/>
    <xf numFmtId="0" fontId="20" fillId="9" borderId="0" xfId="6" applyFont="1" applyFill="1" applyBorder="1" applyAlignment="1">
      <alignment horizontal="left"/>
    </xf>
    <xf numFmtId="164" fontId="21" fillId="9" borderId="11" xfId="6" applyNumberFormat="1" applyFont="1" applyFill="1" applyBorder="1"/>
    <xf numFmtId="168" fontId="21" fillId="9" borderId="13" xfId="7" applyNumberFormat="1" applyFont="1" applyFill="1" applyBorder="1"/>
    <xf numFmtId="169" fontId="21" fillId="9" borderId="36" xfId="7" applyNumberFormat="1" applyFont="1" applyFill="1" applyBorder="1"/>
    <xf numFmtId="0" fontId="20" fillId="5" borderId="9" xfId="0" applyFont="1" applyFill="1" applyBorder="1"/>
    <xf numFmtId="0" fontId="21" fillId="5" borderId="9" xfId="0" applyFont="1" applyFill="1" applyBorder="1"/>
    <xf numFmtId="0" fontId="21" fillId="5" borderId="52" xfId="0" applyFont="1" applyFill="1" applyBorder="1" applyAlignment="1">
      <alignment horizontal="centerContinuous"/>
    </xf>
    <xf numFmtId="0" fontId="9" fillId="0" borderId="51" xfId="0" applyFont="1" applyBorder="1" applyAlignment="1">
      <alignment horizontal="left"/>
    </xf>
    <xf numFmtId="0" fontId="21" fillId="9" borderId="12" xfId="0" applyFont="1" applyFill="1" applyBorder="1"/>
    <xf numFmtId="3" fontId="21" fillId="9" borderId="12" xfId="0" applyNumberFormat="1" applyFont="1" applyFill="1" applyBorder="1"/>
    <xf numFmtId="0" fontId="20" fillId="9" borderId="0" xfId="0" applyFont="1" applyFill="1" applyBorder="1"/>
    <xf numFmtId="3" fontId="20" fillId="9" borderId="0" xfId="0" applyNumberFormat="1" applyFont="1" applyFill="1" applyBorder="1"/>
    <xf numFmtId="0" fontId="20" fillId="9" borderId="0" xfId="0" applyFont="1" applyFill="1" applyBorder="1" applyAlignment="1">
      <alignment horizontal="left"/>
    </xf>
    <xf numFmtId="0" fontId="20" fillId="9" borderId="4" xfId="0" applyFont="1" applyFill="1" applyBorder="1"/>
    <xf numFmtId="3" fontId="20" fillId="9" borderId="4" xfId="0" applyNumberFormat="1" applyFont="1" applyFill="1" applyBorder="1"/>
    <xf numFmtId="0" fontId="21" fillId="9" borderId="0" xfId="0" applyFont="1" applyFill="1" applyBorder="1"/>
    <xf numFmtId="169" fontId="21" fillId="9" borderId="36" xfId="7" applyNumberFormat="1" applyFont="1" applyFill="1" applyBorder="1" applyAlignment="1">
      <alignment horizontal="right"/>
    </xf>
    <xf numFmtId="0" fontId="20" fillId="9" borderId="11" xfId="0" applyFont="1" applyFill="1" applyBorder="1"/>
    <xf numFmtId="0" fontId="28" fillId="5" borderId="9" xfId="0" applyFont="1" applyFill="1" applyBorder="1"/>
    <xf numFmtId="0" fontId="15" fillId="5" borderId="9" xfId="0" applyFont="1" applyFill="1" applyBorder="1"/>
    <xf numFmtId="0" fontId="21" fillId="5" borderId="0" xfId="0" applyFont="1" applyFill="1" applyBorder="1" applyAlignment="1"/>
    <xf numFmtId="0" fontId="15" fillId="9" borderId="0" xfId="0" applyFont="1" applyFill="1" applyBorder="1"/>
    <xf numFmtId="38" fontId="15" fillId="9" borderId="0" xfId="0" applyNumberFormat="1" applyFont="1" applyFill="1" applyBorder="1"/>
    <xf numFmtId="0" fontId="23" fillId="9" borderId="0" xfId="0" applyFont="1" applyFill="1" applyBorder="1" applyAlignment="1">
      <alignment horizontal="left" indent="1"/>
    </xf>
    <xf numFmtId="38" fontId="23" fillId="9" borderId="0" xfId="0" applyNumberFormat="1" applyFont="1" applyFill="1" applyBorder="1"/>
    <xf numFmtId="0" fontId="32" fillId="9" borderId="4" xfId="0" applyFont="1" applyFill="1" applyBorder="1"/>
    <xf numFmtId="0" fontId="15" fillId="9" borderId="36" xfId="0" applyFont="1" applyFill="1" applyBorder="1"/>
    <xf numFmtId="169" fontId="15" fillId="9" borderId="0" xfId="7" applyNumberFormat="1" applyFont="1" applyFill="1" applyBorder="1"/>
    <xf numFmtId="169" fontId="23" fillId="9" borderId="0" xfId="7" applyNumberFormat="1" applyFont="1" applyFill="1" applyBorder="1"/>
    <xf numFmtId="168" fontId="23" fillId="9" borderId="0" xfId="7" applyNumberFormat="1" applyFont="1" applyFill="1" applyBorder="1"/>
    <xf numFmtId="0" fontId="23" fillId="9" borderId="11" xfId="0" applyFont="1" applyFill="1" applyBorder="1" applyAlignment="1">
      <alignment horizontal="left" indent="1"/>
    </xf>
    <xf numFmtId="168" fontId="23" fillId="9" borderId="11" xfId="7" applyNumberFormat="1" applyFont="1" applyFill="1" applyBorder="1" applyAlignment="1">
      <alignment horizontal="right"/>
    </xf>
    <xf numFmtId="169" fontId="23" fillId="9" borderId="11" xfId="7" applyNumberFormat="1" applyFont="1" applyFill="1" applyBorder="1" applyAlignment="1">
      <alignment horizontal="right"/>
    </xf>
    <xf numFmtId="0" fontId="20" fillId="10" borderId="11" xfId="0" applyFont="1" applyFill="1" applyBorder="1" applyAlignment="1">
      <alignment wrapText="1"/>
    </xf>
    <xf numFmtId="17" fontId="21" fillId="10" borderId="11" xfId="0" applyNumberFormat="1" applyFont="1" applyFill="1" applyBorder="1" applyAlignment="1">
      <alignment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wrapText="1"/>
    </xf>
    <xf numFmtId="0" fontId="21" fillId="10" borderId="11" xfId="0" quotePrefix="1" applyNumberFormat="1" applyFont="1" applyFill="1" applyBorder="1" applyAlignment="1">
      <alignment vertical="center" wrapText="1"/>
    </xf>
    <xf numFmtId="164" fontId="21" fillId="2" borderId="0" xfId="0" applyNumberFormat="1" applyFont="1" applyFill="1" applyBorder="1"/>
    <xf numFmtId="0" fontId="20" fillId="10" borderId="13" xfId="0" applyFont="1" applyFill="1" applyBorder="1" applyAlignment="1">
      <alignment wrapText="1"/>
    </xf>
    <xf numFmtId="17" fontId="21" fillId="10" borderId="13" xfId="0" applyNumberFormat="1" applyFont="1" applyFill="1" applyBorder="1" applyAlignment="1">
      <alignment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8" fillId="0" borderId="0" xfId="0" applyFont="1" applyAlignment="1"/>
    <xf numFmtId="164" fontId="20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 wrapText="1"/>
    </xf>
    <xf numFmtId="0" fontId="16" fillId="0" borderId="0" xfId="0" applyFont="1" applyAlignment="1">
      <alignment vertical="center"/>
    </xf>
    <xf numFmtId="3" fontId="21" fillId="0" borderId="53" xfId="6" applyNumberFormat="1" applyFont="1" applyBorder="1"/>
    <xf numFmtId="171" fontId="23" fillId="2" borderId="0" xfId="0" applyNumberFormat="1" applyFont="1" applyFill="1" applyBorder="1" applyAlignment="1">
      <alignment horizontal="right" vertical="center" wrapText="1"/>
    </xf>
    <xf numFmtId="165" fontId="20" fillId="2" borderId="0" xfId="0" applyNumberFormat="1" applyFont="1" applyFill="1" applyBorder="1" applyAlignment="1">
      <alignment horizontal="right" vertical="center" wrapText="1"/>
    </xf>
    <xf numFmtId="0" fontId="0" fillId="0" borderId="54" xfId="0" applyFill="1" applyBorder="1"/>
    <xf numFmtId="0" fontId="20" fillId="9" borderId="4" xfId="6" applyNumberFormat="1" applyFont="1" applyFill="1" applyBorder="1" applyAlignment="1">
      <alignment horizontal="right"/>
    </xf>
    <xf numFmtId="0" fontId="21" fillId="8" borderId="47" xfId="6" applyFont="1" applyFill="1" applyBorder="1" applyAlignment="1">
      <alignment horizontal="left" wrapText="1"/>
    </xf>
    <xf numFmtId="168" fontId="20" fillId="9" borderId="11" xfId="7" applyNumberFormat="1" applyFont="1" applyFill="1" applyBorder="1" applyAlignment="1">
      <alignment horizontal="right"/>
    </xf>
    <xf numFmtId="169" fontId="21" fillId="2" borderId="36" xfId="3" applyNumberFormat="1" applyFont="1" applyFill="1" applyBorder="1" applyAlignment="1">
      <alignment horizontal="right" vertical="center"/>
    </xf>
    <xf numFmtId="0" fontId="34" fillId="0" borderId="9" xfId="9" applyFont="1" applyBorder="1"/>
    <xf numFmtId="0" fontId="35" fillId="0" borderId="11" xfId="9" applyFont="1" applyBorder="1"/>
    <xf numFmtId="0" fontId="36" fillId="0" borderId="0" xfId="9" applyFont="1"/>
    <xf numFmtId="0" fontId="37" fillId="0" borderId="0" xfId="9" applyFont="1"/>
    <xf numFmtId="0" fontId="35" fillId="0" borderId="0" xfId="9" applyFont="1" applyAlignment="1">
      <alignment horizontal="right"/>
    </xf>
    <xf numFmtId="0" fontId="34" fillId="0" borderId="0" xfId="9" applyFont="1"/>
    <xf numFmtId="0" fontId="34" fillId="0" borderId="0" xfId="9" applyFont="1" applyAlignment="1">
      <alignment horizontal="left"/>
    </xf>
    <xf numFmtId="0" fontId="37" fillId="0" borderId="0" xfId="9" applyFont="1" applyAlignment="1">
      <alignment horizontal="left" indent="1"/>
    </xf>
    <xf numFmtId="0" fontId="37" fillId="0" borderId="0" xfId="9" applyFont="1" applyAlignment="1">
      <alignment horizontal="left" indent="2"/>
    </xf>
    <xf numFmtId="0" fontId="37" fillId="0" borderId="0" xfId="9" applyFont="1" applyAlignment="1">
      <alignment horizontal="left" wrapText="1" indent="1"/>
    </xf>
    <xf numFmtId="174" fontId="37" fillId="0" borderId="0" xfId="9" applyNumberFormat="1" applyFont="1" applyAlignment="1">
      <alignment horizontal="left" indent="1"/>
    </xf>
    <xf numFmtId="0" fontId="36" fillId="0" borderId="0" xfId="9" applyFont="1" applyAlignment="1">
      <alignment horizontal="left" wrapText="1" indent="1"/>
    </xf>
    <xf numFmtId="4" fontId="37" fillId="0" borderId="0" xfId="9" applyNumberFormat="1" applyFont="1" applyAlignment="1">
      <alignment horizontal="left" indent="1"/>
    </xf>
    <xf numFmtId="0" fontId="37" fillId="0" borderId="11" xfId="9" applyFont="1" applyBorder="1"/>
    <xf numFmtId="169" fontId="37" fillId="0" borderId="0" xfId="7" applyNumberFormat="1" applyFont="1" applyFill="1" applyBorder="1" applyAlignment="1">
      <alignment horizontal="right"/>
    </xf>
    <xf numFmtId="0" fontId="36" fillId="0" borderId="11" xfId="9" applyFont="1" applyFill="1" applyBorder="1"/>
    <xf numFmtId="0" fontId="36" fillId="0" borderId="0" xfId="9" applyFont="1" applyFill="1"/>
    <xf numFmtId="0" fontId="39" fillId="0" borderId="0" xfId="10" applyFont="1"/>
    <xf numFmtId="0" fontId="20" fillId="11" borderId="11" xfId="10" applyFont="1" applyFill="1" applyBorder="1"/>
    <xf numFmtId="0" fontId="20" fillId="12" borderId="11" xfId="10" applyFont="1" applyFill="1" applyBorder="1" applyAlignment="1">
      <alignment horizontal="center"/>
    </xf>
    <xf numFmtId="0" fontId="20" fillId="11" borderId="0" xfId="10" applyFont="1" applyFill="1"/>
    <xf numFmtId="0" fontId="20" fillId="11" borderId="4" xfId="10" applyFont="1" applyFill="1" applyBorder="1"/>
    <xf numFmtId="164" fontId="20" fillId="11" borderId="0" xfId="10" applyNumberFormat="1" applyFont="1" applyFill="1"/>
    <xf numFmtId="164" fontId="20" fillId="12" borderId="0" xfId="10" applyNumberFormat="1" applyFont="1" applyFill="1"/>
    <xf numFmtId="164" fontId="20" fillId="11" borderId="11" xfId="10" applyNumberFormat="1" applyFont="1" applyFill="1" applyBorder="1"/>
    <xf numFmtId="164" fontId="20" fillId="12" borderId="11" xfId="10" applyNumberFormat="1" applyFont="1" applyFill="1" applyBorder="1"/>
    <xf numFmtId="0" fontId="10" fillId="11" borderId="0" xfId="10" applyFont="1" applyFill="1"/>
    <xf numFmtId="0" fontId="39" fillId="11" borderId="0" xfId="10" applyFont="1" applyFill="1"/>
    <xf numFmtId="0" fontId="20" fillId="11" borderId="0" xfId="10" applyFont="1" applyFill="1" applyBorder="1"/>
    <xf numFmtId="0" fontId="20" fillId="12" borderId="0" xfId="10" applyFont="1" applyFill="1" applyBorder="1"/>
    <xf numFmtId="0" fontId="21" fillId="11" borderId="0" xfId="0" applyFont="1" applyFill="1"/>
    <xf numFmtId="0" fontId="20" fillId="13" borderId="55" xfId="0" applyFont="1" applyFill="1" applyBorder="1" applyAlignment="1">
      <alignment wrapText="1"/>
    </xf>
    <xf numFmtId="166" fontId="21" fillId="13" borderId="13" xfId="0" applyNumberFormat="1" applyFont="1" applyFill="1" applyBorder="1"/>
    <xf numFmtId="0" fontId="21" fillId="13" borderId="3" xfId="0" applyFont="1" applyFill="1" applyBorder="1" applyAlignment="1">
      <alignment wrapText="1"/>
    </xf>
    <xf numFmtId="0" fontId="21" fillId="14" borderId="17" xfId="0" applyFont="1" applyFill="1" applyBorder="1" applyAlignment="1">
      <alignment wrapText="1"/>
    </xf>
    <xf numFmtId="169" fontId="21" fillId="14" borderId="0" xfId="3" applyNumberFormat="1" applyFont="1" applyFill="1" applyBorder="1"/>
    <xf numFmtId="165" fontId="21" fillId="14" borderId="6" xfId="0" applyNumberFormat="1" applyFont="1" applyFill="1" applyBorder="1"/>
    <xf numFmtId="0" fontId="21" fillId="14" borderId="17" xfId="0" applyFont="1" applyFill="1" applyBorder="1" applyAlignment="1">
      <alignment horizontal="left" wrapText="1" indent="1"/>
    </xf>
    <xf numFmtId="0" fontId="21" fillId="14" borderId="17" xfId="0" applyFont="1" applyFill="1" applyBorder="1" applyAlignment="1">
      <alignment horizontal="left" wrapText="1" indent="2"/>
    </xf>
    <xf numFmtId="0" fontId="20" fillId="14" borderId="17" xfId="0" applyFont="1" applyFill="1" applyBorder="1" applyAlignment="1">
      <alignment horizontal="left" wrapText="1" indent="3"/>
    </xf>
    <xf numFmtId="169" fontId="20" fillId="14" borderId="0" xfId="3" applyNumberFormat="1" applyFont="1" applyFill="1" applyBorder="1"/>
    <xf numFmtId="165" fontId="20" fillId="14" borderId="6" xfId="0" applyNumberFormat="1" applyFont="1" applyFill="1" applyBorder="1"/>
    <xf numFmtId="0" fontId="20" fillId="14" borderId="17" xfId="0" applyFont="1" applyFill="1" applyBorder="1" applyAlignment="1">
      <alignment horizontal="left" wrapText="1" indent="2"/>
    </xf>
    <xf numFmtId="0" fontId="21" fillId="14" borderId="18" xfId="0" applyFont="1" applyFill="1" applyBorder="1" applyAlignment="1">
      <alignment horizontal="left" wrapText="1" indent="1"/>
    </xf>
    <xf numFmtId="164" fontId="21" fillId="14" borderId="11" xfId="0" applyNumberFormat="1" applyFont="1" applyFill="1" applyBorder="1"/>
    <xf numFmtId="165" fontId="21" fillId="14" borderId="20" xfId="0" applyNumberFormat="1" applyFont="1" applyFill="1" applyBorder="1"/>
    <xf numFmtId="171" fontId="21" fillId="11" borderId="0" xfId="0" applyNumberFormat="1" applyFont="1" applyFill="1"/>
    <xf numFmtId="171" fontId="21" fillId="13" borderId="3" xfId="0" applyNumberFormat="1" applyFont="1" applyFill="1" applyBorder="1" applyAlignment="1">
      <alignment horizontal="center" wrapText="1"/>
    </xf>
    <xf numFmtId="0" fontId="21" fillId="14" borderId="23" xfId="0" applyFont="1" applyFill="1" applyBorder="1"/>
    <xf numFmtId="168" fontId="21" fillId="14" borderId="0" xfId="0" applyNumberFormat="1" applyFont="1" applyFill="1"/>
    <xf numFmtId="168" fontId="21" fillId="14" borderId="6" xfId="0" applyNumberFormat="1" applyFont="1" applyFill="1" applyBorder="1"/>
    <xf numFmtId="0" fontId="20" fillId="14" borderId="17" xfId="0" applyFont="1" applyFill="1" applyBorder="1" applyAlignment="1">
      <alignment horizontal="left" indent="1"/>
    </xf>
    <xf numFmtId="168" fontId="20" fillId="14" borderId="0" xfId="0" applyNumberFormat="1" applyFont="1" applyFill="1"/>
    <xf numFmtId="168" fontId="20" fillId="14" borderId="6" xfId="0" applyNumberFormat="1" applyFont="1" applyFill="1" applyBorder="1"/>
    <xf numFmtId="0" fontId="20" fillId="14" borderId="17" xfId="0" applyFont="1" applyFill="1" applyBorder="1" applyAlignment="1">
      <alignment horizontal="left" indent="2"/>
    </xf>
    <xf numFmtId="0" fontId="20" fillId="14" borderId="18" xfId="0" applyFont="1" applyFill="1" applyBorder="1" applyAlignment="1">
      <alignment horizontal="left" indent="1"/>
    </xf>
    <xf numFmtId="168" fontId="20" fillId="14" borderId="11" xfId="0" applyNumberFormat="1" applyFont="1" applyFill="1" applyBorder="1"/>
    <xf numFmtId="168" fontId="20" fillId="14" borderId="20" xfId="0" applyNumberFormat="1" applyFont="1" applyFill="1" applyBorder="1"/>
    <xf numFmtId="49" fontId="20" fillId="13" borderId="55" xfId="0" applyNumberFormat="1" applyFont="1" applyFill="1" applyBorder="1" applyAlignment="1">
      <alignment horizontal="right" wrapText="1"/>
    </xf>
    <xf numFmtId="166" fontId="21" fillId="13" borderId="13" xfId="0" applyNumberFormat="1" applyFont="1" applyFill="1" applyBorder="1" applyAlignment="1">
      <alignment horizontal="right" wrapText="1"/>
    </xf>
    <xf numFmtId="49" fontId="21" fillId="14" borderId="23" xfId="0" applyNumberFormat="1" applyFont="1" applyFill="1" applyBorder="1"/>
    <xf numFmtId="169" fontId="20" fillId="14" borderId="6" xfId="3" applyNumberFormat="1" applyFont="1" applyFill="1" applyBorder="1"/>
    <xf numFmtId="49" fontId="20" fillId="14" borderId="17" xfId="0" applyNumberFormat="1" applyFont="1" applyFill="1" applyBorder="1" applyAlignment="1">
      <alignment horizontal="left" indent="1"/>
    </xf>
    <xf numFmtId="0" fontId="21" fillId="14" borderId="17" xfId="0" applyFont="1" applyFill="1" applyBorder="1" applyAlignment="1">
      <alignment horizontal="left" indent="2"/>
    </xf>
    <xf numFmtId="0" fontId="20" fillId="14" borderId="17" xfId="0" applyFont="1" applyFill="1" applyBorder="1" applyAlignment="1">
      <alignment horizontal="left" indent="3"/>
    </xf>
    <xf numFmtId="0" fontId="20" fillId="14" borderId="18" xfId="0" applyFont="1" applyFill="1" applyBorder="1" applyAlignment="1">
      <alignment horizontal="left" indent="3"/>
    </xf>
    <xf numFmtId="169" fontId="20" fillId="14" borderId="11" xfId="3" applyNumberFormat="1" applyFont="1" applyFill="1" applyBorder="1"/>
    <xf numFmtId="169" fontId="20" fillId="14" borderId="20" xfId="3" applyNumberFormat="1" applyFont="1" applyFill="1" applyBorder="1"/>
    <xf numFmtId="49" fontId="21" fillId="14" borderId="17" xfId="0" applyNumberFormat="1" applyFont="1" applyFill="1" applyBorder="1" applyAlignment="1">
      <alignment horizontal="left" wrapText="1"/>
    </xf>
    <xf numFmtId="49" fontId="21" fillId="14" borderId="17" xfId="0" applyNumberFormat="1" applyFont="1" applyFill="1" applyBorder="1"/>
    <xf numFmtId="0" fontId="21" fillId="14" borderId="17" xfId="0" applyFont="1" applyFill="1" applyBorder="1"/>
    <xf numFmtId="0" fontId="20" fillId="14" borderId="17" xfId="0" applyFont="1" applyFill="1" applyBorder="1"/>
    <xf numFmtId="169" fontId="21" fillId="14" borderId="0" xfId="3" applyNumberFormat="1" applyFont="1" applyFill="1" applyBorder="1" applyAlignment="1">
      <alignment horizontal="left"/>
    </xf>
    <xf numFmtId="0" fontId="21" fillId="14" borderId="17" xfId="0" applyFont="1" applyFill="1" applyBorder="1" applyAlignment="1">
      <alignment horizontal="left" indent="3"/>
    </xf>
    <xf numFmtId="0" fontId="20" fillId="14" borderId="17" xfId="0" applyFont="1" applyFill="1" applyBorder="1" applyAlignment="1">
      <alignment horizontal="left" indent="4"/>
    </xf>
    <xf numFmtId="0" fontId="44" fillId="14" borderId="18" xfId="0" applyFont="1" applyFill="1" applyBorder="1" applyAlignment="1">
      <alignment horizontal="left" indent="3"/>
    </xf>
    <xf numFmtId="0" fontId="44" fillId="14" borderId="18" xfId="0" applyFont="1" applyFill="1" applyBorder="1" applyAlignment="1">
      <alignment horizontal="center"/>
    </xf>
    <xf numFmtId="169" fontId="44" fillId="14" borderId="11" xfId="3" applyNumberFormat="1" applyFont="1" applyFill="1" applyBorder="1" applyAlignment="1">
      <alignment horizontal="left"/>
    </xf>
    <xf numFmtId="169" fontId="44" fillId="14" borderId="20" xfId="3" applyNumberFormat="1" applyFont="1" applyFill="1" applyBorder="1" applyAlignment="1">
      <alignment horizontal="left"/>
    </xf>
    <xf numFmtId="169" fontId="20" fillId="0" borderId="0" xfId="3" applyNumberFormat="1" applyFont="1" applyFill="1" applyBorder="1"/>
    <xf numFmtId="164" fontId="0" fillId="0" borderId="0" xfId="0" applyNumberFormat="1" applyFill="1"/>
    <xf numFmtId="2" fontId="0" fillId="0" borderId="0" xfId="0" applyNumberFormat="1" applyFill="1"/>
    <xf numFmtId="0" fontId="20" fillId="0" borderId="0" xfId="0" applyFont="1" applyFill="1"/>
    <xf numFmtId="0" fontId="21" fillId="0" borderId="0" xfId="0" applyFont="1" applyFill="1"/>
    <xf numFmtId="171" fontId="21" fillId="0" borderId="0" xfId="0" applyNumberFormat="1" applyFont="1" applyFill="1"/>
    <xf numFmtId="168" fontId="0" fillId="0" borderId="0" xfId="0" applyNumberFormat="1" applyFill="1"/>
    <xf numFmtId="0" fontId="20" fillId="0" borderId="0" xfId="0" applyFont="1" applyFill="1" applyBorder="1" applyAlignment="1">
      <alignment horizontal="left" wrapText="1" indent="2"/>
    </xf>
    <xf numFmtId="165" fontId="20" fillId="0" borderId="0" xfId="0" applyNumberFormat="1" applyFont="1" applyFill="1" applyBorder="1"/>
    <xf numFmtId="164" fontId="0" fillId="0" borderId="0" xfId="0" applyNumberFormat="1" applyFill="1" applyBorder="1"/>
    <xf numFmtId="2" fontId="0" fillId="0" borderId="0" xfId="0" applyNumberFormat="1" applyFill="1" applyBorder="1"/>
    <xf numFmtId="0" fontId="21" fillId="0" borderId="0" xfId="0" applyFont="1" applyFill="1" applyBorder="1" applyAlignment="1">
      <alignment horizontal="left" wrapText="1" indent="1"/>
    </xf>
    <xf numFmtId="164" fontId="21" fillId="0" borderId="0" xfId="0" applyNumberFormat="1" applyFont="1" applyFill="1" applyBorder="1"/>
    <xf numFmtId="165" fontId="21" fillId="0" borderId="0" xfId="0" applyNumberFormat="1" applyFont="1" applyFill="1" applyBorder="1"/>
    <xf numFmtId="0" fontId="20" fillId="0" borderId="0" xfId="0" applyFont="1" applyFill="1" applyBorder="1"/>
    <xf numFmtId="0" fontId="21" fillId="0" borderId="0" xfId="0" applyFont="1" applyFill="1" applyBorder="1"/>
    <xf numFmtId="171" fontId="21" fillId="0" borderId="0" xfId="0" applyNumberFormat="1" applyFont="1" applyFill="1" applyBorder="1"/>
    <xf numFmtId="0" fontId="20" fillId="0" borderId="0" xfId="0" applyFont="1" applyFill="1" applyBorder="1" applyAlignment="1">
      <alignment wrapText="1"/>
    </xf>
    <xf numFmtId="166" fontId="21" fillId="0" borderId="0" xfId="0" applyNumberFormat="1" applyFont="1" applyFill="1" applyBorder="1"/>
    <xf numFmtId="171" fontId="21" fillId="0" borderId="0" xfId="0" applyNumberFormat="1" applyFont="1" applyFill="1" applyBorder="1" applyAlignment="1">
      <alignment horizontal="center" wrapText="1"/>
    </xf>
    <xf numFmtId="168" fontId="21" fillId="0" borderId="0" xfId="0" applyNumberFormat="1" applyFont="1" applyFill="1" applyBorder="1"/>
    <xf numFmtId="168" fontId="0" fillId="0" borderId="0" xfId="0" applyNumberFormat="1" applyFill="1" applyBorder="1"/>
    <xf numFmtId="0" fontId="20" fillId="0" borderId="0" xfId="0" applyFont="1" applyFill="1" applyBorder="1" applyAlignment="1">
      <alignment horizontal="left" indent="1"/>
    </xf>
    <xf numFmtId="168" fontId="20" fillId="0" borderId="0" xfId="0" applyNumberFormat="1" applyFont="1" applyFill="1" applyBorder="1"/>
    <xf numFmtId="0" fontId="20" fillId="0" borderId="0" xfId="0" applyFont="1" applyFill="1" applyBorder="1" applyAlignment="1">
      <alignment horizontal="left" indent="2"/>
    </xf>
    <xf numFmtId="0" fontId="42" fillId="0" borderId="0" xfId="0" applyFont="1" applyFill="1" applyBorder="1" applyAlignment="1">
      <alignment wrapText="1"/>
    </xf>
    <xf numFmtId="0" fontId="41" fillId="0" borderId="0" xfId="0" applyFont="1" applyFill="1" applyBorder="1" applyAlignment="1">
      <alignment horizontal="center"/>
    </xf>
    <xf numFmtId="0" fontId="0" fillId="0" borderId="0" xfId="0" applyFont="1" applyFill="1" applyBorder="1"/>
    <xf numFmtId="164" fontId="0" fillId="0" borderId="0" xfId="0" applyNumberFormat="1" applyFont="1" applyFill="1" applyBorder="1"/>
    <xf numFmtId="2" fontId="0" fillId="0" borderId="0" xfId="0" applyNumberFormat="1" applyFont="1" applyFill="1" applyBorder="1"/>
    <xf numFmtId="0" fontId="8" fillId="0" borderId="0" xfId="0" applyFont="1" applyFill="1" applyBorder="1"/>
    <xf numFmtId="0" fontId="45" fillId="0" borderId="0" xfId="0" applyFont="1" applyFill="1" applyBorder="1"/>
    <xf numFmtId="43" fontId="46" fillId="0" borderId="0" xfId="3" applyFont="1" applyFill="1" applyBorder="1" applyAlignment="1">
      <alignment horizontal="center"/>
    </xf>
    <xf numFmtId="43" fontId="20" fillId="0" borderId="0" xfId="3" applyFont="1" applyFill="1" applyBorder="1" applyAlignment="1">
      <alignment wrapText="1"/>
    </xf>
    <xf numFmtId="0" fontId="47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wrapText="1"/>
    </xf>
    <xf numFmtId="0" fontId="8" fillId="0" borderId="0" xfId="0" applyFont="1" applyFill="1"/>
    <xf numFmtId="0" fontId="0" fillId="0" borderId="0" xfId="0" applyBorder="1"/>
    <xf numFmtId="49" fontId="20" fillId="0" borderId="0" xfId="0" applyNumberFormat="1" applyFont="1" applyFill="1" applyBorder="1" applyAlignment="1">
      <alignment horizontal="right" wrapText="1"/>
    </xf>
    <xf numFmtId="166" fontId="21" fillId="0" borderId="0" xfId="0" applyNumberFormat="1" applyFont="1" applyFill="1" applyBorder="1" applyAlignment="1">
      <alignment horizontal="right" wrapText="1"/>
    </xf>
    <xf numFmtId="49" fontId="21" fillId="0" borderId="0" xfId="0" applyNumberFormat="1" applyFont="1" applyFill="1" applyBorder="1"/>
    <xf numFmtId="169" fontId="21" fillId="0" borderId="0" xfId="3" applyNumberFormat="1" applyFont="1" applyFill="1" applyBorder="1"/>
    <xf numFmtId="43" fontId="0" fillId="0" borderId="0" xfId="0" applyNumberFormat="1" applyFill="1" applyBorder="1"/>
    <xf numFmtId="49" fontId="20" fillId="0" borderId="0" xfId="0" applyNumberFormat="1" applyFont="1" applyFill="1" applyBorder="1" applyAlignment="1">
      <alignment horizontal="left" indent="1"/>
    </xf>
    <xf numFmtId="169" fontId="0" fillId="0" borderId="0" xfId="0" applyNumberFormat="1" applyFill="1" applyBorder="1"/>
    <xf numFmtId="0" fontId="21" fillId="0" borderId="0" xfId="0" applyFont="1" applyFill="1" applyBorder="1" applyAlignment="1">
      <alignment horizontal="left" indent="2"/>
    </xf>
    <xf numFmtId="0" fontId="20" fillId="0" borderId="0" xfId="0" applyFont="1" applyFill="1" applyBorder="1" applyAlignment="1">
      <alignment horizontal="left" indent="3"/>
    </xf>
    <xf numFmtId="49" fontId="21" fillId="0" borderId="0" xfId="0" applyNumberFormat="1" applyFont="1" applyFill="1" applyBorder="1" applyAlignment="1">
      <alignment horizontal="left" wrapText="1"/>
    </xf>
    <xf numFmtId="169" fontId="21" fillId="0" borderId="0" xfId="3" applyNumberFormat="1" applyFont="1" applyFill="1" applyBorder="1" applyAlignment="1">
      <alignment horizontal="left"/>
    </xf>
    <xf numFmtId="0" fontId="21" fillId="0" borderId="0" xfId="0" applyFont="1" applyFill="1" applyBorder="1" applyAlignment="1">
      <alignment horizontal="left" indent="3"/>
    </xf>
    <xf numFmtId="0" fontId="20" fillId="0" borderId="0" xfId="0" applyFont="1" applyFill="1" applyBorder="1" applyAlignment="1">
      <alignment horizontal="left" indent="4"/>
    </xf>
    <xf numFmtId="0" fontId="44" fillId="0" borderId="0" xfId="0" applyFont="1" applyFill="1" applyBorder="1" applyAlignment="1">
      <alignment horizontal="left" indent="3"/>
    </xf>
    <xf numFmtId="0" fontId="44" fillId="0" borderId="0" xfId="0" applyFont="1" applyFill="1" applyBorder="1" applyAlignment="1">
      <alignment horizontal="center"/>
    </xf>
    <xf numFmtId="169" fontId="44" fillId="0" borderId="0" xfId="3" applyNumberFormat="1" applyFont="1" applyFill="1" applyBorder="1" applyAlignment="1">
      <alignment horizontal="left"/>
    </xf>
    <xf numFmtId="169" fontId="8" fillId="0" borderId="0" xfId="3" applyNumberFormat="1" applyFont="1" applyFill="1" applyBorder="1"/>
    <xf numFmtId="0" fontId="48" fillId="0" borderId="0" xfId="0" applyFont="1" applyFill="1" applyBorder="1" applyAlignment="1">
      <alignment horizontal="left"/>
    </xf>
    <xf numFmtId="0" fontId="48" fillId="0" borderId="0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 wrapText="1"/>
    </xf>
    <xf numFmtId="169" fontId="45" fillId="0" borderId="0" xfId="3" applyNumberFormat="1" applyFont="1" applyFill="1" applyBorder="1" applyAlignment="1">
      <alignment horizontal="center"/>
    </xf>
    <xf numFmtId="169" fontId="45" fillId="0" borderId="0" xfId="3" applyNumberFormat="1" applyFont="1" applyFill="1" applyBorder="1" applyAlignment="1">
      <alignment wrapText="1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/>
    <xf numFmtId="0" fontId="20" fillId="0" borderId="0" xfId="0" applyFont="1" applyFill="1" applyAlignment="1"/>
    <xf numFmtId="43" fontId="0" fillId="0" borderId="0" xfId="0" applyNumberFormat="1" applyFill="1"/>
    <xf numFmtId="169" fontId="0" fillId="0" borderId="0" xfId="0" applyNumberFormat="1" applyFill="1"/>
    <xf numFmtId="164" fontId="45" fillId="0" borderId="0" xfId="0" applyNumberFormat="1" applyFont="1" applyFill="1" applyBorder="1"/>
    <xf numFmtId="164" fontId="20" fillId="0" borderId="0" xfId="0" applyNumberFormat="1" applyFont="1" applyFill="1" applyBorder="1"/>
    <xf numFmtId="164" fontId="45" fillId="0" borderId="6" xfId="0" applyNumberFormat="1" applyFont="1" applyFill="1" applyBorder="1"/>
    <xf numFmtId="43" fontId="45" fillId="0" borderId="11" xfId="3" applyFont="1" applyFill="1" applyBorder="1"/>
    <xf numFmtId="43" fontId="20" fillId="0" borderId="11" xfId="3" applyFont="1" applyFill="1" applyBorder="1"/>
    <xf numFmtId="43" fontId="45" fillId="0" borderId="20" xfId="3" applyFont="1" applyFill="1" applyBorder="1"/>
    <xf numFmtId="164" fontId="45" fillId="0" borderId="28" xfId="0" applyNumberFormat="1" applyFont="1" applyFill="1" applyBorder="1"/>
    <xf numFmtId="43" fontId="45" fillId="0" borderId="32" xfId="3" applyFont="1" applyFill="1" applyBorder="1"/>
    <xf numFmtId="0" fontId="0" fillId="0" borderId="5" xfId="0" applyFill="1" applyBorder="1"/>
    <xf numFmtId="0" fontId="0" fillId="0" borderId="42" xfId="0" applyFill="1" applyBorder="1"/>
    <xf numFmtId="0" fontId="48" fillId="0" borderId="7" xfId="0" applyFont="1" applyFill="1" applyBorder="1"/>
    <xf numFmtId="0" fontId="48" fillId="0" borderId="16" xfId="0" applyFont="1" applyFill="1" applyBorder="1"/>
    <xf numFmtId="0" fontId="48" fillId="0" borderId="12" xfId="0" applyFont="1" applyFill="1" applyBorder="1"/>
    <xf numFmtId="0" fontId="48" fillId="0" borderId="57" xfId="0" applyFont="1" applyFill="1" applyBorder="1"/>
    <xf numFmtId="0" fontId="21" fillId="0" borderId="12" xfId="0" applyFont="1" applyFill="1" applyBorder="1"/>
    <xf numFmtId="0" fontId="48" fillId="0" borderId="35" xfId="0" applyFont="1" applyFill="1" applyBorder="1"/>
    <xf numFmtId="0" fontId="48" fillId="0" borderId="4" xfId="0" applyFont="1" applyFill="1" applyBorder="1"/>
    <xf numFmtId="0" fontId="48" fillId="0" borderId="44" xfId="0" applyFont="1" applyFill="1" applyBorder="1"/>
    <xf numFmtId="0" fontId="21" fillId="0" borderId="4" xfId="0" applyFont="1" applyFill="1" applyBorder="1"/>
    <xf numFmtId="0" fontId="48" fillId="0" borderId="43" xfId="0" applyFont="1" applyFill="1" applyBorder="1"/>
    <xf numFmtId="0" fontId="8" fillId="0" borderId="0" xfId="0" applyFont="1" applyBorder="1"/>
    <xf numFmtId="0" fontId="21" fillId="0" borderId="0" xfId="0" applyFont="1" applyFill="1" applyBorder="1" applyAlignment="1">
      <alignment horizontal="left" wrapText="1" indent="2"/>
    </xf>
    <xf numFmtId="0" fontId="20" fillId="0" borderId="0" xfId="0" applyFont="1" applyFill="1" applyBorder="1" applyAlignment="1">
      <alignment horizontal="left" wrapText="1" indent="3"/>
    </xf>
    <xf numFmtId="171" fontId="43" fillId="0" borderId="0" xfId="0" applyNumberFormat="1" applyFont="1" applyFill="1" applyAlignment="1">
      <alignment horizontal="right"/>
    </xf>
    <xf numFmtId="171" fontId="42" fillId="0" borderId="0" xfId="0" applyNumberFormat="1" applyFont="1" applyFill="1" applyAlignment="1">
      <alignment horizontal="right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Alignment="1">
      <alignment horizontal="center" vertical="center" wrapText="1"/>
    </xf>
    <xf numFmtId="49" fontId="20" fillId="0" borderId="0" xfId="0" applyNumberFormat="1" applyFont="1" applyFill="1" applyAlignment="1">
      <alignment horizontal="right" wrapText="1"/>
    </xf>
    <xf numFmtId="0" fontId="41" fillId="0" borderId="0" xfId="0" applyFont="1" applyFill="1" applyBorder="1" applyAlignment="1"/>
    <xf numFmtId="0" fontId="20" fillId="0" borderId="0" xfId="0" applyFont="1" applyFill="1" applyBorder="1" applyAlignment="1"/>
    <xf numFmtId="2" fontId="20" fillId="0" borderId="0" xfId="0" applyNumberFormat="1" applyFont="1" applyFill="1" applyBorder="1" applyAlignment="1"/>
    <xf numFmtId="2" fontId="20" fillId="0" borderId="0" xfId="0" applyNumberFormat="1" applyFont="1" applyFill="1" applyBorder="1"/>
    <xf numFmtId="2" fontId="45" fillId="0" borderId="0" xfId="0" applyNumberFormat="1" applyFont="1" applyFill="1" applyBorder="1"/>
    <xf numFmtId="0" fontId="48" fillId="0" borderId="0" xfId="0" applyFont="1"/>
    <xf numFmtId="0" fontId="48" fillId="0" borderId="0" xfId="0" applyFont="1" applyFill="1" applyBorder="1" applyAlignment="1"/>
    <xf numFmtId="0" fontId="48" fillId="0" borderId="0" xfId="0" applyFont="1" applyFill="1" applyBorder="1" applyAlignment="1">
      <alignment wrapText="1"/>
    </xf>
    <xf numFmtId="0" fontId="49" fillId="0" borderId="0" xfId="0" applyFont="1" applyFill="1" applyBorder="1"/>
    <xf numFmtId="0" fontId="8" fillId="0" borderId="6" xfId="0" applyFont="1" applyFill="1" applyBorder="1"/>
    <xf numFmtId="2" fontId="0" fillId="0" borderId="11" xfId="0" applyNumberFormat="1" applyFont="1" applyFill="1" applyBorder="1" applyAlignment="1"/>
    <xf numFmtId="2" fontId="0" fillId="0" borderId="11" xfId="0" applyNumberFormat="1" applyFont="1" applyFill="1" applyBorder="1"/>
    <xf numFmtId="2" fontId="0" fillId="0" borderId="20" xfId="0" applyNumberFormat="1" applyFont="1" applyFill="1" applyBorder="1"/>
    <xf numFmtId="0" fontId="8" fillId="0" borderId="22" xfId="0" applyFont="1" applyFill="1" applyBorder="1" applyAlignment="1"/>
    <xf numFmtId="0" fontId="8" fillId="0" borderId="22" xfId="0" applyFont="1" applyFill="1" applyBorder="1"/>
    <xf numFmtId="0" fontId="8" fillId="0" borderId="19" xfId="0" applyFont="1" applyFill="1" applyBorder="1"/>
    <xf numFmtId="0" fontId="8" fillId="0" borderId="59" xfId="0" applyFont="1" applyFill="1" applyBorder="1"/>
    <xf numFmtId="0" fontId="8" fillId="0" borderId="28" xfId="0" applyFont="1" applyFill="1" applyBorder="1"/>
    <xf numFmtId="2" fontId="0" fillId="0" borderId="32" xfId="0" applyNumberFormat="1" applyFont="1" applyFill="1" applyBorder="1"/>
    <xf numFmtId="0" fontId="8" fillId="0" borderId="59" xfId="0" applyFont="1" applyFill="1" applyBorder="1" applyAlignment="1"/>
    <xf numFmtId="2" fontId="0" fillId="0" borderId="32" xfId="0" applyNumberFormat="1" applyFont="1" applyFill="1" applyBorder="1" applyAlignment="1"/>
    <xf numFmtId="0" fontId="50" fillId="0" borderId="5" xfId="0" applyFont="1" applyFill="1" applyBorder="1" applyAlignment="1"/>
    <xf numFmtId="0" fontId="0" fillId="0" borderId="7" xfId="0" applyFont="1" applyFill="1" applyBorder="1"/>
    <xf numFmtId="0" fontId="8" fillId="0" borderId="16" xfId="0" applyFont="1" applyFill="1" applyBorder="1"/>
    <xf numFmtId="0" fontId="21" fillId="15" borderId="9" xfId="0" applyFont="1" applyFill="1" applyBorder="1" applyAlignment="1">
      <alignment wrapText="1"/>
    </xf>
    <xf numFmtId="175" fontId="21" fillId="15" borderId="9" xfId="0" applyNumberFormat="1" applyFont="1" applyFill="1" applyBorder="1" applyAlignment="1">
      <alignment wrapText="1"/>
    </xf>
    <xf numFmtId="0" fontId="21" fillId="15" borderId="9" xfId="0" applyFont="1" applyFill="1" applyBorder="1" applyAlignment="1">
      <alignment horizontal="center" vertical="top" wrapText="1"/>
    </xf>
    <xf numFmtId="0" fontId="20" fillId="16" borderId="0" xfId="0" applyFont="1" applyFill="1"/>
    <xf numFmtId="0" fontId="20" fillId="16" borderId="0" xfId="0" applyFont="1" applyFill="1" applyAlignment="1">
      <alignment horizontal="centerContinuous"/>
    </xf>
    <xf numFmtId="0" fontId="21" fillId="16" borderId="0" xfId="0" applyFont="1" applyFill="1"/>
    <xf numFmtId="164" fontId="20" fillId="16" borderId="0" xfId="0" applyNumberFormat="1" applyFont="1" applyFill="1"/>
    <xf numFmtId="165" fontId="20" fillId="16" borderId="0" xfId="0" applyNumberFormat="1" applyFont="1" applyFill="1"/>
    <xf numFmtId="0" fontId="21" fillId="16" borderId="0" xfId="0" applyFont="1" applyFill="1" applyAlignment="1">
      <alignment horizontal="left" indent="1"/>
    </xf>
    <xf numFmtId="164" fontId="20" fillId="16" borderId="29" xfId="0" applyNumberFormat="1" applyFont="1" applyFill="1" applyBorder="1"/>
    <xf numFmtId="0" fontId="20" fillId="16" borderId="11" xfId="0" applyFont="1" applyFill="1" applyBorder="1" applyAlignment="1">
      <alignment horizontal="left" indent="2"/>
    </xf>
    <xf numFmtId="164" fontId="20" fillId="16" borderId="11" xfId="0" applyNumberFormat="1" applyFont="1" applyFill="1" applyBorder="1"/>
    <xf numFmtId="175" fontId="21" fillId="0" borderId="0" xfId="0" applyNumberFormat="1" applyFont="1" applyFill="1" applyBorder="1" applyAlignment="1">
      <alignment wrapText="1"/>
    </xf>
    <xf numFmtId="0" fontId="21" fillId="0" borderId="0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Continuous"/>
    </xf>
    <xf numFmtId="0" fontId="21" fillId="0" borderId="0" xfId="0" applyFont="1" applyFill="1" applyBorder="1" applyAlignment="1">
      <alignment horizontal="left" indent="1"/>
    </xf>
    <xf numFmtId="164" fontId="0" fillId="0" borderId="32" xfId="0" applyNumberFormat="1" applyFill="1" applyBorder="1"/>
    <xf numFmtId="164" fontId="0" fillId="0" borderId="34" xfId="0" applyNumberFormat="1" applyFill="1" applyBorder="1"/>
    <xf numFmtId="164" fontId="0" fillId="0" borderId="53" xfId="0" applyNumberFormat="1" applyFill="1" applyBorder="1"/>
    <xf numFmtId="17" fontId="8" fillId="0" borderId="59" xfId="0" applyNumberFormat="1" applyFont="1" applyFill="1" applyBorder="1"/>
    <xf numFmtId="17" fontId="8" fillId="0" borderId="14" xfId="0" applyNumberFormat="1" applyFont="1" applyFill="1" applyBorder="1"/>
    <xf numFmtId="17" fontId="8" fillId="0" borderId="19" xfId="0" applyNumberFormat="1" applyFont="1" applyFill="1" applyBorder="1"/>
    <xf numFmtId="169" fontId="21" fillId="17" borderId="20" xfId="4" applyNumberFormat="1" applyFont="1" applyFill="1" applyBorder="1"/>
    <xf numFmtId="169" fontId="21" fillId="17" borderId="9" xfId="3" applyNumberFormat="1" applyFont="1" applyFill="1" applyBorder="1"/>
    <xf numFmtId="0" fontId="21" fillId="17" borderId="8" xfId="0" applyFont="1" applyFill="1" applyBorder="1"/>
    <xf numFmtId="169" fontId="15" fillId="18" borderId="20" xfId="3" applyNumberFormat="1" applyFont="1" applyFill="1" applyBorder="1"/>
    <xf numFmtId="169" fontId="15" fillId="18" borderId="11" xfId="3" applyNumberFormat="1" applyFont="1" applyFill="1" applyBorder="1"/>
    <xf numFmtId="0" fontId="15" fillId="18" borderId="18" xfId="0" applyFont="1" applyFill="1" applyBorder="1"/>
    <xf numFmtId="169" fontId="20" fillId="17" borderId="6" xfId="4" applyNumberFormat="1" applyFont="1" applyFill="1" applyBorder="1"/>
    <xf numFmtId="169" fontId="20" fillId="17" borderId="0" xfId="3" applyNumberFormat="1" applyFont="1" applyFill="1" applyBorder="1"/>
    <xf numFmtId="0" fontId="20" fillId="17" borderId="17" xfId="0" applyFont="1" applyFill="1" applyBorder="1"/>
    <xf numFmtId="169" fontId="23" fillId="18" borderId="6" xfId="3" applyNumberFormat="1" applyFont="1" applyFill="1" applyBorder="1"/>
    <xf numFmtId="169" fontId="23" fillId="18" borderId="4" xfId="3" applyNumberFormat="1" applyFont="1" applyFill="1" applyBorder="1"/>
    <xf numFmtId="0" fontId="23" fillId="18" borderId="56" xfId="0" applyFont="1" applyFill="1" applyBorder="1"/>
    <xf numFmtId="169" fontId="23" fillId="18" borderId="0" xfId="3" applyNumberFormat="1" applyFont="1" applyFill="1" applyBorder="1"/>
    <xf numFmtId="0" fontId="23" fillId="18" borderId="17" xfId="0" applyFont="1" applyFill="1" applyBorder="1"/>
    <xf numFmtId="169" fontId="20" fillId="19" borderId="6" xfId="0" applyNumberFormat="1" applyFont="1" applyFill="1" applyBorder="1" applyAlignment="1">
      <alignment horizontal="right"/>
    </xf>
    <xf numFmtId="169" fontId="23" fillId="18" borderId="0" xfId="3" applyNumberFormat="1" applyFont="1" applyFill="1" applyBorder="1" applyAlignment="1">
      <alignment horizontal="right"/>
    </xf>
    <xf numFmtId="169" fontId="20" fillId="17" borderId="35" xfId="4" applyNumberFormat="1" applyFont="1" applyFill="1" applyBorder="1"/>
    <xf numFmtId="169" fontId="20" fillId="19" borderId="12" xfId="0" applyNumberFormat="1" applyFont="1" applyFill="1" applyBorder="1" applyAlignment="1">
      <alignment horizontal="center"/>
    </xf>
    <xf numFmtId="0" fontId="20" fillId="19" borderId="23" xfId="0" applyFont="1" applyFill="1" applyBorder="1"/>
    <xf numFmtId="169" fontId="23" fillId="18" borderId="35" xfId="3" applyNumberFormat="1" applyFont="1" applyFill="1" applyBorder="1"/>
    <xf numFmtId="169" fontId="23" fillId="20" borderId="12" xfId="0" applyNumberFormat="1" applyFont="1" applyFill="1" applyBorder="1" applyAlignment="1">
      <alignment horizontal="center"/>
    </xf>
    <xf numFmtId="0" fontId="23" fillId="20" borderId="23" xfId="0" applyFont="1" applyFill="1" applyBorder="1"/>
    <xf numFmtId="0" fontId="21" fillId="21" borderId="11" xfId="0" applyFont="1" applyFill="1" applyBorder="1"/>
    <xf numFmtId="0" fontId="21" fillId="21" borderId="18" xfId="0" applyFont="1" applyFill="1" applyBorder="1"/>
    <xf numFmtId="0" fontId="21" fillId="22" borderId="11" xfId="0" applyFont="1" applyFill="1" applyBorder="1"/>
    <xf numFmtId="0" fontId="21" fillId="22" borderId="18" xfId="0" applyFont="1" applyFill="1" applyBorder="1"/>
    <xf numFmtId="0" fontId="21" fillId="21" borderId="23" xfId="0" applyFont="1" applyFill="1" applyBorder="1"/>
    <xf numFmtId="0" fontId="21" fillId="22" borderId="23" xfId="0" applyFont="1" applyFill="1" applyBorder="1"/>
    <xf numFmtId="169" fontId="44" fillId="17" borderId="6" xfId="4" applyNumberFormat="1" applyFont="1" applyFill="1" applyBorder="1"/>
    <xf numFmtId="169" fontId="44" fillId="17" borderId="0" xfId="3" applyNumberFormat="1" applyFont="1" applyFill="1" applyBorder="1"/>
    <xf numFmtId="0" fontId="44" fillId="17" borderId="17" xfId="0" applyFont="1" applyFill="1" applyBorder="1" applyAlignment="1">
      <alignment horizontal="left" indent="1"/>
    </xf>
    <xf numFmtId="169" fontId="51" fillId="18" borderId="6" xfId="3" applyNumberFormat="1" applyFont="1" applyFill="1" applyBorder="1"/>
    <xf numFmtId="169" fontId="51" fillId="18" borderId="0" xfId="3" applyNumberFormat="1" applyFont="1" applyFill="1" applyBorder="1" applyAlignment="1">
      <alignment horizontal="right"/>
    </xf>
    <xf numFmtId="169" fontId="51" fillId="18" borderId="0" xfId="3" applyNumberFormat="1" applyFont="1" applyFill="1" applyBorder="1"/>
    <xf numFmtId="0" fontId="51" fillId="18" borderId="17" xfId="0" applyFont="1" applyFill="1" applyBorder="1" applyAlignment="1">
      <alignment horizontal="left" indent="1"/>
    </xf>
    <xf numFmtId="173" fontId="21" fillId="17" borderId="9" xfId="3" applyNumberFormat="1" applyFont="1" applyFill="1" applyBorder="1"/>
    <xf numFmtId="173" fontId="15" fillId="18" borderId="11" xfId="3" applyNumberFormat="1" applyFont="1" applyFill="1" applyBorder="1"/>
    <xf numFmtId="173" fontId="20" fillId="17" borderId="0" xfId="3" applyNumberFormat="1" applyFont="1" applyFill="1" applyBorder="1"/>
    <xf numFmtId="173" fontId="23" fillId="18" borderId="4" xfId="3" applyNumberFormat="1" applyFont="1" applyFill="1" applyBorder="1"/>
    <xf numFmtId="173" fontId="23" fillId="18" borderId="0" xfId="3" applyNumberFormat="1" applyFont="1" applyFill="1" applyBorder="1"/>
    <xf numFmtId="173" fontId="44" fillId="17" borderId="0" xfId="3" applyNumberFormat="1" applyFont="1" applyFill="1" applyBorder="1"/>
    <xf numFmtId="173" fontId="51" fillId="18" borderId="0" xfId="3" applyNumberFormat="1" applyFont="1" applyFill="1" applyBorder="1"/>
    <xf numFmtId="173" fontId="20" fillId="19" borderId="12" xfId="0" applyNumberFormat="1" applyFont="1" applyFill="1" applyBorder="1" applyAlignment="1">
      <alignment horizontal="center"/>
    </xf>
    <xf numFmtId="173" fontId="23" fillId="20" borderId="12" xfId="0" applyNumberFormat="1" applyFont="1" applyFill="1" applyBorder="1" applyAlignment="1">
      <alignment horizontal="center"/>
    </xf>
    <xf numFmtId="175" fontId="21" fillId="22" borderId="11" xfId="0" applyNumberFormat="1" applyFont="1" applyFill="1" applyBorder="1"/>
    <xf numFmtId="173" fontId="23" fillId="18" borderId="0" xfId="3" applyNumberFormat="1" applyFont="1" applyFill="1" applyBorder="1" applyAlignment="1">
      <alignment horizontal="right"/>
    </xf>
    <xf numFmtId="169" fontId="23" fillId="18" borderId="6" xfId="3" applyNumberFormat="1" applyFont="1" applyFill="1" applyBorder="1" applyAlignment="1">
      <alignment horizontal="right"/>
    </xf>
    <xf numFmtId="164" fontId="23" fillId="0" borderId="0" xfId="0" applyNumberFormat="1" applyFont="1" applyFill="1"/>
    <xf numFmtId="173" fontId="23" fillId="0" borderId="0" xfId="0" applyNumberFormat="1" applyFont="1" applyFill="1"/>
    <xf numFmtId="166" fontId="0" fillId="0" borderId="0" xfId="0" applyNumberFormat="1" applyFill="1"/>
    <xf numFmtId="169" fontId="45" fillId="0" borderId="58" xfId="3" applyNumberFormat="1" applyFont="1" applyFill="1" applyBorder="1"/>
    <xf numFmtId="0" fontId="48" fillId="0" borderId="58" xfId="0" applyFont="1" applyFill="1" applyBorder="1" applyAlignment="1">
      <alignment horizontal="left" vertical="center"/>
    </xf>
    <xf numFmtId="166" fontId="48" fillId="0" borderId="58" xfId="0" applyNumberFormat="1" applyFont="1" applyFill="1" applyBorder="1" applyAlignment="1">
      <alignment horizontal="left" vertical="center"/>
    </xf>
    <xf numFmtId="0" fontId="48" fillId="0" borderId="58" xfId="0" applyFont="1" applyFill="1" applyBorder="1" applyAlignment="1">
      <alignment horizontal="left"/>
    </xf>
    <xf numFmtId="0" fontId="8" fillId="0" borderId="0" xfId="0" applyFont="1" applyAlignment="1">
      <alignment wrapText="1"/>
    </xf>
    <xf numFmtId="166" fontId="48" fillId="0" borderId="19" xfId="0" applyNumberFormat="1" applyFont="1" applyFill="1" applyBorder="1" applyAlignment="1">
      <alignment horizontal="left" vertical="center"/>
    </xf>
    <xf numFmtId="166" fontId="48" fillId="0" borderId="59" xfId="0" applyNumberFormat="1" applyFont="1" applyFill="1" applyBorder="1" applyAlignment="1">
      <alignment horizontal="left" vertical="center"/>
    </xf>
    <xf numFmtId="0" fontId="48" fillId="0" borderId="5" xfId="0" applyFont="1" applyFill="1" applyBorder="1" applyAlignment="1">
      <alignment horizontal="left" vertical="center"/>
    </xf>
    <xf numFmtId="0" fontId="48" fillId="0" borderId="16" xfId="0" applyFont="1" applyFill="1" applyBorder="1" applyAlignment="1">
      <alignment horizontal="left"/>
    </xf>
    <xf numFmtId="173" fontId="45" fillId="0" borderId="32" xfId="3" applyNumberFormat="1" applyFont="1" applyFill="1" applyBorder="1"/>
    <xf numFmtId="173" fontId="45" fillId="0" borderId="20" xfId="3" applyNumberFormat="1" applyFont="1" applyFill="1" applyBorder="1"/>
    <xf numFmtId="173" fontId="45" fillId="0" borderId="0" xfId="3" applyNumberFormat="1" applyFont="1" applyFill="1" applyBorder="1"/>
    <xf numFmtId="0" fontId="15" fillId="0" borderId="0" xfId="0" applyFont="1" applyFill="1"/>
    <xf numFmtId="166" fontId="8" fillId="13" borderId="13" xfId="0" applyNumberFormat="1" applyFont="1" applyFill="1" applyBorder="1"/>
    <xf numFmtId="0" fontId="21" fillId="13" borderId="3" xfId="0" applyFont="1" applyFill="1" applyBorder="1" applyAlignment="1">
      <alignment horizontal="center" wrapText="1"/>
    </xf>
    <xf numFmtId="0" fontId="20" fillId="19" borderId="60" xfId="0" applyFont="1" applyFill="1" applyBorder="1" applyAlignment="1">
      <alignment horizontal="center" wrapText="1"/>
    </xf>
    <xf numFmtId="0" fontId="20" fillId="19" borderId="12" xfId="0" applyFont="1" applyFill="1" applyBorder="1" applyAlignment="1">
      <alignment horizontal="center" wrapText="1"/>
    </xf>
    <xf numFmtId="0" fontId="20" fillId="19" borderId="35" xfId="0" applyFont="1" applyFill="1" applyBorder="1" applyAlignment="1">
      <alignment horizontal="center" wrapText="1"/>
    </xf>
    <xf numFmtId="0" fontId="20" fillId="19" borderId="7" xfId="0" applyFont="1" applyFill="1" applyBorder="1"/>
    <xf numFmtId="169" fontId="20" fillId="19" borderId="0" xfId="3" applyNumberFormat="1" applyFont="1" applyFill="1" applyBorder="1"/>
    <xf numFmtId="169" fontId="20" fillId="19" borderId="6" xfId="3" applyNumberFormat="1" applyFont="1" applyFill="1" applyBorder="1"/>
    <xf numFmtId="0" fontId="20" fillId="19" borderId="42" xfId="0" quotePrefix="1" applyFont="1" applyFill="1" applyBorder="1" applyAlignment="1">
      <alignment horizontal="center" wrapText="1"/>
    </xf>
    <xf numFmtId="171" fontId="20" fillId="19" borderId="7" xfId="0" applyNumberFormat="1" applyFont="1" applyFill="1" applyBorder="1" applyAlignment="1">
      <alignment horizontal="left" wrapText="1"/>
    </xf>
    <xf numFmtId="169" fontId="20" fillId="19" borderId="4" xfId="3" applyNumberFormat="1" applyFont="1" applyFill="1" applyBorder="1"/>
    <xf numFmtId="4" fontId="20" fillId="19" borderId="7" xfId="0" applyNumberFormat="1" applyFont="1" applyFill="1" applyBorder="1" applyAlignment="1">
      <alignment horizontal="left" wrapText="1" indent="1"/>
    </xf>
    <xf numFmtId="4" fontId="20" fillId="19" borderId="7" xfId="0" applyNumberFormat="1" applyFont="1" applyFill="1" applyBorder="1" applyAlignment="1">
      <alignment horizontal="left" wrapText="1"/>
    </xf>
    <xf numFmtId="173" fontId="20" fillId="19" borderId="4" xfId="3" applyNumberFormat="1" applyFont="1" applyFill="1" applyBorder="1"/>
    <xf numFmtId="173" fontId="20" fillId="19" borderId="0" xfId="3" applyNumberFormat="1" applyFont="1" applyFill="1" applyBorder="1"/>
    <xf numFmtId="4" fontId="20" fillId="19" borderId="16" xfId="0" applyNumberFormat="1" applyFont="1" applyFill="1" applyBorder="1" applyAlignment="1">
      <alignment horizontal="left" wrapText="1" indent="1"/>
    </xf>
    <xf numFmtId="173" fontId="20" fillId="19" borderId="11" xfId="3" applyNumberFormat="1" applyFont="1" applyFill="1" applyBorder="1"/>
    <xf numFmtId="169" fontId="20" fillId="19" borderId="20" xfId="3" applyNumberFormat="1" applyFont="1" applyFill="1" applyBorder="1"/>
    <xf numFmtId="0" fontId="20" fillId="23" borderId="9" xfId="0" applyFont="1" applyFill="1" applyBorder="1" applyAlignment="1">
      <alignment wrapText="1"/>
    </xf>
    <xf numFmtId="17" fontId="21" fillId="23" borderId="9" xfId="0" applyNumberFormat="1" applyFont="1" applyFill="1" applyBorder="1" applyAlignment="1">
      <alignment horizontal="center" wrapText="1"/>
    </xf>
    <xf numFmtId="0" fontId="20" fillId="19" borderId="12" xfId="0" applyFont="1" applyFill="1" applyBorder="1" applyAlignment="1">
      <alignment wrapText="1"/>
    </xf>
    <xf numFmtId="173" fontId="20" fillId="19" borderId="12" xfId="3" applyNumberFormat="1" applyFont="1" applyFill="1" applyBorder="1"/>
    <xf numFmtId="169" fontId="20" fillId="19" borderId="12" xfId="3" applyNumberFormat="1" applyFont="1" applyFill="1" applyBorder="1" applyAlignment="1">
      <alignment horizontal="center"/>
    </xf>
    <xf numFmtId="0" fontId="20" fillId="19" borderId="0" xfId="0" applyFont="1" applyFill="1"/>
    <xf numFmtId="169" fontId="20" fillId="19" borderId="0" xfId="3" applyNumberFormat="1" applyFont="1" applyFill="1" applyBorder="1" applyAlignment="1">
      <alignment horizontal="center" vertical="top"/>
    </xf>
    <xf numFmtId="0" fontId="20" fillId="19" borderId="0" xfId="0" applyFont="1" applyFill="1" applyAlignment="1">
      <alignment wrapText="1"/>
    </xf>
    <xf numFmtId="169" fontId="20" fillId="19" borderId="4" xfId="3" applyNumberFormat="1" applyFont="1" applyFill="1" applyBorder="1" applyAlignment="1">
      <alignment horizontal="center"/>
    </xf>
    <xf numFmtId="0" fontId="20" fillId="19" borderId="0" xfId="0" applyFont="1" applyFill="1" applyAlignment="1">
      <alignment horizontal="left" wrapText="1" indent="1"/>
    </xf>
    <xf numFmtId="169" fontId="20" fillId="19" borderId="0" xfId="3" applyNumberFormat="1" applyFont="1" applyFill="1" applyBorder="1" applyAlignment="1">
      <alignment horizontal="center"/>
    </xf>
    <xf numFmtId="0" fontId="20" fillId="19" borderId="11" xfId="0" applyFont="1" applyFill="1" applyBorder="1" applyAlignment="1">
      <alignment horizontal="left" wrapText="1" indent="1"/>
    </xf>
    <xf numFmtId="169" fontId="20" fillId="19" borderId="11" xfId="3" applyNumberFormat="1" applyFont="1" applyFill="1" applyBorder="1" applyAlignment="1"/>
    <xf numFmtId="169" fontId="20" fillId="19" borderId="0" xfId="3" applyNumberFormat="1" applyFont="1" applyFill="1" applyBorder="1" applyAlignment="1"/>
    <xf numFmtId="0" fontId="20" fillId="19" borderId="11" xfId="0" applyFont="1" applyFill="1" applyBorder="1"/>
    <xf numFmtId="176" fontId="0" fillId="0" borderId="0" xfId="0" applyNumberFormat="1" applyFill="1"/>
    <xf numFmtId="0" fontId="38" fillId="0" borderId="0" xfId="9" applyFont="1" applyAlignment="1">
      <alignment horizontal="center"/>
    </xf>
    <xf numFmtId="0" fontId="40" fillId="0" borderId="11" xfId="10" applyFont="1" applyBorder="1" applyAlignment="1">
      <alignment horizont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17" fontId="21" fillId="7" borderId="22" xfId="0" applyNumberFormat="1" applyFont="1" applyFill="1" applyBorder="1" applyAlignment="1">
      <alignment horizontal="center"/>
    </xf>
    <xf numFmtId="0" fontId="3" fillId="0" borderId="17" xfId="6" applyFont="1" applyBorder="1" applyAlignment="1">
      <alignment horizontal="center" vertical="center"/>
    </xf>
    <xf numFmtId="0" fontId="3" fillId="0" borderId="18" xfId="6" applyFont="1" applyBorder="1" applyAlignment="1">
      <alignment horizontal="center" vertical="center"/>
    </xf>
    <xf numFmtId="0" fontId="1" fillId="0" borderId="0" xfId="6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20" fillId="0" borderId="12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3" fillId="0" borderId="0" xfId="6" applyFont="1" applyBorder="1" applyAlignment="1">
      <alignment horizontal="center"/>
    </xf>
    <xf numFmtId="0" fontId="21" fillId="0" borderId="12" xfId="6" applyFont="1" applyBorder="1" applyAlignment="1">
      <alignment horizontal="center"/>
    </xf>
    <xf numFmtId="0" fontId="21" fillId="0" borderId="35" xfId="6" applyFont="1" applyBorder="1" applyAlignment="1">
      <alignment horizontal="center"/>
    </xf>
    <xf numFmtId="0" fontId="21" fillId="0" borderId="22" xfId="6" applyFont="1" applyBorder="1" applyAlignment="1">
      <alignment horizontal="center"/>
    </xf>
    <xf numFmtId="0" fontId="21" fillId="0" borderId="19" xfId="6" applyFont="1" applyBorder="1" applyAlignment="1">
      <alignment horizontal="center"/>
    </xf>
    <xf numFmtId="0" fontId="21" fillId="8" borderId="7" xfId="6" applyFont="1" applyFill="1" applyBorder="1" applyAlignment="1">
      <alignment horizontal="center"/>
    </xf>
    <xf numFmtId="0" fontId="21" fillId="8" borderId="16" xfId="6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/>
    </xf>
    <xf numFmtId="0" fontId="21" fillId="5" borderId="29" xfId="0" applyFont="1" applyFill="1" applyBorder="1" applyAlignment="1">
      <alignment horizontal="center"/>
    </xf>
    <xf numFmtId="0" fontId="20" fillId="16" borderId="22" xfId="0" applyFont="1" applyFill="1" applyBorder="1" applyAlignment="1">
      <alignment horizontal="center"/>
    </xf>
    <xf numFmtId="0" fontId="21" fillId="22" borderId="22" xfId="0" applyFont="1" applyFill="1" applyBorder="1" applyAlignment="1">
      <alignment horizontal="left" wrapText="1"/>
    </xf>
    <xf numFmtId="0" fontId="21" fillId="22" borderId="35" xfId="0" applyFont="1" applyFill="1" applyBorder="1" applyAlignment="1">
      <alignment horizontal="center" wrapText="1"/>
    </xf>
    <xf numFmtId="0" fontId="21" fillId="22" borderId="20" xfId="0" applyFont="1" applyFill="1" applyBorder="1" applyAlignment="1">
      <alignment horizontal="center" wrapText="1"/>
    </xf>
    <xf numFmtId="0" fontId="21" fillId="22" borderId="22" xfId="0" applyFont="1" applyFill="1" applyBorder="1" applyAlignment="1">
      <alignment horizontal="center" wrapText="1"/>
    </xf>
    <xf numFmtId="0" fontId="21" fillId="21" borderId="22" xfId="0" applyFont="1" applyFill="1" applyBorder="1" applyAlignment="1">
      <alignment horizontal="center" wrapText="1"/>
    </xf>
    <xf numFmtId="0" fontId="8" fillId="21" borderId="35" xfId="0" applyFont="1" applyFill="1" applyBorder="1" applyAlignment="1">
      <alignment horizontal="center" wrapText="1"/>
    </xf>
    <xf numFmtId="0" fontId="8" fillId="21" borderId="20" xfId="0" applyFont="1" applyFill="1" applyBorder="1" applyAlignment="1">
      <alignment horizontal="center" wrapText="1"/>
    </xf>
    <xf numFmtId="0" fontId="23" fillId="0" borderId="0" xfId="0" applyFont="1" applyFill="1" applyAlignment="1">
      <alignment horizontal="center"/>
    </xf>
    <xf numFmtId="0" fontId="21" fillId="2" borderId="22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wrapText="1"/>
    </xf>
    <xf numFmtId="0" fontId="15" fillId="0" borderId="0" xfId="0" applyFont="1" applyAlignment="1">
      <alignment horizontal="center" vertical="center"/>
    </xf>
  </cellXfs>
  <cellStyles count="11">
    <cellStyle name="Comma" xfId="3" builtinId="3"/>
    <cellStyle name="Comma 2" xfId="7" xr:uid="{F1E3A349-D9AD-4259-9B62-E8A998B10486}"/>
    <cellStyle name="Normal" xfId="0" builtinId="0"/>
    <cellStyle name="Normal 2" xfId="1" xr:uid="{C274E047-FE0C-4B30-83E0-6D9BD4F7C970}"/>
    <cellStyle name="Normal 2 2" xfId="6" xr:uid="{387B1C81-8625-4E8A-85DE-FED4A5102EB7}"/>
    <cellStyle name="Normal 3" xfId="2" xr:uid="{DB892F78-FB3E-4506-8FBC-7465768C7EF4}"/>
    <cellStyle name="Normal 4" xfId="9" xr:uid="{56B33630-3D91-43B9-88EA-A787B74B4FF7}"/>
    <cellStyle name="Normal 5" xfId="5" xr:uid="{AB900064-48CE-4B51-AA5E-FD303D1546DE}"/>
    <cellStyle name="Normal 6" xfId="10" xr:uid="{CBBEDC14-5E88-4EFD-92CD-6572CA40A8FA}"/>
    <cellStyle name="Percent" xfId="4" builtinId="5"/>
    <cellStyle name="Percent 2" xfId="8" xr:uid="{5AACB268-3452-482E-94E5-C8F14E18705E}"/>
  </cellStyles>
  <dxfs count="0"/>
  <tableStyles count="0" defaultTableStyle="TableStyleMedium2" defaultPivotStyle="PivotStyleLight16"/>
  <colors>
    <mruColors>
      <color rgb="FFBC4643"/>
      <color rgb="FFE6B9B8"/>
      <color rgb="FF95CDDD"/>
      <color rgb="FFB3A2C7"/>
      <color rgb="FF77933C"/>
      <color rgb="FFC3D69B"/>
      <color rgb="FF92D050"/>
      <color rgb="FFEBF1DE"/>
      <color rgb="FFF2F49A"/>
      <color rgb="FF8064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externalLink" Target="externalLinks/externalLink12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91907261592302"/>
          <c:y val="0.16289552347623212"/>
          <c:w val="0.84819203849518809"/>
          <c:h val="0.72112459900845727"/>
        </c:manualLayout>
      </c:layout>
      <c:lineChart>
        <c:grouping val="standard"/>
        <c:varyColors val="0"/>
        <c:ser>
          <c:idx val="0"/>
          <c:order val="0"/>
          <c:tx>
            <c:strRef>
              <c:f>'Figure 1'!$B$1</c:f>
              <c:strCache>
                <c:ptCount val="1"/>
                <c:pt idx="0">
                  <c:v>Energy Price Index</c:v>
                </c:pt>
              </c:strCache>
            </c:strRef>
          </c:tx>
          <c:spPr>
            <a:ln w="38100"/>
          </c:spPr>
          <c:marker>
            <c:symbol val="diamond"/>
            <c:size val="7"/>
          </c:marker>
          <c:dLbls>
            <c:dLbl>
              <c:idx val="0"/>
              <c:layout>
                <c:manualLayout>
                  <c:x val="-5.671077540637761E-2"/>
                  <c:y val="4.5430251202565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3-4862-A66C-E1D7159029F8}"/>
                </c:ext>
              </c:extLst>
            </c:dLbl>
            <c:dLbl>
              <c:idx val="1"/>
              <c:layout>
                <c:manualLayout>
                  <c:x val="-4.8613343303157898E-2"/>
                  <c:y val="-4.1666546721975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3-4862-A66C-E1D7159029F8}"/>
                </c:ext>
              </c:extLst>
            </c:dLbl>
            <c:dLbl>
              <c:idx val="2"/>
              <c:layout>
                <c:manualLayout>
                  <c:x val="-5.8264011896918703E-2"/>
                  <c:y val="2.970438271504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416666666666664E-2"/>
                      <c:h val="7.5023330417031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BC3-4862-A66C-E1D7159029F8}"/>
                </c:ext>
              </c:extLst>
            </c:dLbl>
            <c:dLbl>
              <c:idx val="3"/>
              <c:layout>
                <c:manualLayout>
                  <c:x val="-6.0644371980010964E-2"/>
                  <c:y val="3.673793940138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C3-4862-A66C-E1D7159029F8}"/>
                </c:ext>
              </c:extLst>
            </c:dLbl>
            <c:dLbl>
              <c:idx val="4"/>
              <c:layout>
                <c:manualLayout>
                  <c:x val="-5.7206036985990388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C3-4862-A66C-E1D715902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1'!$A$2:$A$6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'Figure 1'!$B$2:$B$6</c:f>
              <c:numCache>
                <c:formatCode>0.0</c:formatCode>
                <c:ptCount val="5"/>
                <c:pt idx="0">
                  <c:v>82.005879596726672</c:v>
                </c:pt>
                <c:pt idx="1">
                  <c:v>151.943053277345</c:v>
                </c:pt>
                <c:pt idx="2">
                  <c:v>105.77284961260166</c:v>
                </c:pt>
                <c:pt idx="3">
                  <c:v>103.93576477806833</c:v>
                </c:pt>
                <c:pt idx="4">
                  <c:v>93.645448216190005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C3-4862-A66C-E1D7159029F8}"/>
            </c:ext>
          </c:extLst>
        </c:ser>
        <c:ser>
          <c:idx val="1"/>
          <c:order val="1"/>
          <c:tx>
            <c:strRef>
              <c:f>'Figure 1'!$C$1</c:f>
              <c:strCache>
                <c:ptCount val="1"/>
                <c:pt idx="0">
                  <c:v>Food Price Index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5.5486220472440943E-2"/>
                  <c:y val="-4.166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C3-4862-A66C-E1D7159029F8}"/>
                </c:ext>
              </c:extLst>
            </c:dLbl>
            <c:dLbl>
              <c:idx val="1"/>
              <c:layout>
                <c:manualLayout>
                  <c:x val="-4.7883084049724502E-2"/>
                  <c:y val="4.8924639870063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C3-4862-A66C-E1D7159029F8}"/>
                </c:ext>
              </c:extLst>
            </c:dLbl>
            <c:dLbl>
              <c:idx val="2"/>
              <c:layout>
                <c:manualLayout>
                  <c:x val="-4.6565805781434391E-2"/>
                  <c:y val="-4.743124850269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C3-4862-A66C-E1D7159029F8}"/>
                </c:ext>
              </c:extLst>
            </c:dLbl>
            <c:dLbl>
              <c:idx val="3"/>
              <c:layout>
                <c:manualLayout>
                  <c:x val="-4.551828164939014E-2"/>
                  <c:y val="-5.9617629118860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C3-4862-A66C-E1D7159029F8}"/>
                </c:ext>
              </c:extLst>
            </c:dLbl>
            <c:dLbl>
              <c:idx val="4"/>
              <c:layout>
                <c:manualLayout>
                  <c:x val="-6.9375109361329831E-2"/>
                  <c:y val="-5.0925925925925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C3-4862-A66C-E1D715902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1'!$A$2:$A$6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'Figure 1'!$C$2:$C$6</c:f>
              <c:numCache>
                <c:formatCode>0.0</c:formatCode>
                <c:ptCount val="5"/>
                <c:pt idx="0">
                  <c:v>119.63875241104667</c:v>
                </c:pt>
                <c:pt idx="1">
                  <c:v>144.77010272335835</c:v>
                </c:pt>
                <c:pt idx="2">
                  <c:v>128.17016239676335</c:v>
                </c:pt>
                <c:pt idx="3">
                  <c:v>117.12949420709332</c:v>
                </c:pt>
                <c:pt idx="4">
                  <c:v>110.74298112613501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C3-4862-A66C-E1D715902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50176"/>
        <c:axId val="223954096"/>
      </c:lineChart>
      <c:catAx>
        <c:axId val="2239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954096"/>
        <c:crosses val="autoZero"/>
        <c:auto val="1"/>
        <c:lblAlgn val="ctr"/>
        <c:lblOffset val="100"/>
        <c:noMultiLvlLbl val="0"/>
      </c:catAx>
      <c:valAx>
        <c:axId val="223954096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95017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legend>
      <c:legendPos val="t"/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29418197725283"/>
          <c:y val="4.6770924467774859E-2"/>
          <c:w val="0.83047075374959423"/>
          <c:h val="0.50553019624709317"/>
        </c:manualLayout>
      </c:layout>
      <c:lineChart>
        <c:grouping val="standard"/>
        <c:varyColors val="0"/>
        <c:ser>
          <c:idx val="0"/>
          <c:order val="0"/>
          <c:tx>
            <c:strRef>
              <c:f>'Figure 11'!$A$3</c:f>
              <c:strCache>
                <c:ptCount val="1"/>
                <c:pt idx="0">
                  <c:v>Credit to Businesses</c:v>
                </c:pt>
              </c:strCache>
            </c:strRef>
          </c:tx>
          <c:marker>
            <c:spPr>
              <a:ln>
                <a:solidFill>
                  <a:srgbClr val="FF0000"/>
                </a:solidFill>
              </a:ln>
            </c:spPr>
          </c:marker>
          <c:cat>
            <c:multiLvlStrRef>
              <c:f>'Figure 11'!$B$1:$J$2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2023</c:v>
                  </c:pt>
                  <c:pt idx="3">
                    <c:v>2024</c:v>
                  </c:pt>
                  <c:pt idx="7">
                    <c:v>2025</c:v>
                  </c:pt>
                </c:lvl>
              </c:multiLvlStrCache>
            </c:multiLvlStrRef>
          </c:cat>
          <c:val>
            <c:numRef>
              <c:f>'Figure 11'!$B$3:$J$3</c:f>
              <c:numCache>
                <c:formatCode>_(* #,##0.0_);_(* \(#,##0.0\);_(* "-"??_);_(@_)</c:formatCode>
                <c:ptCount val="9"/>
                <c:pt idx="0">
                  <c:v>1188.9401359416668</c:v>
                </c:pt>
                <c:pt idx="1">
                  <c:v>1314.2661593833334</c:v>
                </c:pt>
                <c:pt idx="2">
                  <c:v>1329.5331965999999</c:v>
                </c:pt>
                <c:pt idx="3">
                  <c:v>1359.9661180583332</c:v>
                </c:pt>
                <c:pt idx="4">
                  <c:v>1318.7209993166668</c:v>
                </c:pt>
                <c:pt idx="5">
                  <c:v>1309.6267412333334</c:v>
                </c:pt>
                <c:pt idx="6">
                  <c:v>1327.9397468750001</c:v>
                </c:pt>
                <c:pt idx="7">
                  <c:v>1347.3051756833333</c:v>
                </c:pt>
                <c:pt idx="8">
                  <c:v>1320.219262825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E8-448D-9E93-950F1CACECEC}"/>
            </c:ext>
          </c:extLst>
        </c:ser>
        <c:ser>
          <c:idx val="1"/>
          <c:order val="1"/>
          <c:tx>
            <c:strRef>
              <c:f>'Figure 11'!$A$4</c:f>
              <c:strCache>
                <c:ptCount val="1"/>
                <c:pt idx="0">
                  <c:v>Credit to Households</c:v>
                </c:pt>
              </c:strCache>
            </c:strRef>
          </c:tx>
          <c:marker>
            <c:symbol val="diamond"/>
            <c:size val="7"/>
            <c:spPr>
              <a:solidFill>
                <a:schemeClr val="accent3">
                  <a:lumMod val="75000"/>
                </a:schemeClr>
              </a:solidFill>
              <a:ln w="6350"/>
            </c:spPr>
          </c:marker>
          <c:cat>
            <c:multiLvlStrRef>
              <c:f>'Figure 11'!$B$1:$J$2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2023</c:v>
                  </c:pt>
                  <c:pt idx="3">
                    <c:v>2024</c:v>
                  </c:pt>
                  <c:pt idx="7">
                    <c:v>2025</c:v>
                  </c:pt>
                </c:lvl>
              </c:multiLvlStrCache>
            </c:multiLvlStrRef>
          </c:cat>
          <c:val>
            <c:numRef>
              <c:f>'Figure 11'!$B$4:$J$4</c:f>
              <c:numCache>
                <c:formatCode>_(* #,##0.0_);_(* \(#,##0.0\);_(* "-"??_);_(@_)</c:formatCode>
                <c:ptCount val="9"/>
                <c:pt idx="0">
                  <c:v>2435.6773434583338</c:v>
                </c:pt>
                <c:pt idx="1">
                  <c:v>2430.023189616667</c:v>
                </c:pt>
                <c:pt idx="2">
                  <c:v>2441.9763825666669</c:v>
                </c:pt>
                <c:pt idx="3">
                  <c:v>2437.8260587083328</c:v>
                </c:pt>
                <c:pt idx="4">
                  <c:v>2494.1984398666664</c:v>
                </c:pt>
                <c:pt idx="5">
                  <c:v>2525.3441414083336</c:v>
                </c:pt>
                <c:pt idx="6">
                  <c:v>2551.3378849000005</c:v>
                </c:pt>
                <c:pt idx="7">
                  <c:v>2577.9368540750002</c:v>
                </c:pt>
                <c:pt idx="8">
                  <c:v>2604.8937017166663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E8-448D-9E93-950F1CACE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8072"/>
        <c:axId val="657996696"/>
      </c:lineChart>
      <c:catAx>
        <c:axId val="657988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657996696"/>
        <c:crosses val="autoZero"/>
        <c:auto val="1"/>
        <c:lblAlgn val="ctr"/>
        <c:lblOffset val="100"/>
        <c:noMultiLvlLbl val="0"/>
      </c:catAx>
      <c:valAx>
        <c:axId val="657996696"/>
        <c:scaling>
          <c:orientation val="minMax"/>
          <c:max val="2800"/>
          <c:min val="400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65798807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9.5355209670717062E-3"/>
          <c:y val="0.8554665133449959"/>
          <c:w val="0.98562593705052481"/>
          <c:h val="0.10347156536786128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66231341562557"/>
          <c:y val="4.6254959563829835E-2"/>
          <c:w val="0.70215183918238777"/>
          <c:h val="0.561569520028770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'Figure 12'!$A$4</c:f>
              <c:strCache>
                <c:ptCount val="1"/>
                <c:pt idx="0">
                  <c:v>Foreclosure Rate (%)</c:v>
                </c:pt>
              </c:strCache>
            </c:strRef>
          </c:tx>
          <c:spPr>
            <a:pattFill prst="trellis">
              <a:fgClr>
                <a:srgbClr val="95CDDD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7709854693449623E-3"/>
                  <c:y val="0.189274652359291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0-4048-9D4B-3725FFB40EF3}"/>
                </c:ext>
              </c:extLst>
            </c:dLbl>
            <c:dLbl>
              <c:idx val="1"/>
              <c:layout>
                <c:manualLayout>
                  <c:x val="0"/>
                  <c:y val="0.24687998133820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C0-4048-9D4B-3725FFB40EF3}"/>
                </c:ext>
              </c:extLst>
            </c:dLbl>
            <c:dLbl>
              <c:idx val="2"/>
              <c:layout>
                <c:manualLayout>
                  <c:x val="0"/>
                  <c:y val="0.26333864676075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C0-4048-9D4B-3725FFB40EF3}"/>
                </c:ext>
              </c:extLst>
            </c:dLbl>
            <c:dLbl>
              <c:idx val="3"/>
              <c:layout>
                <c:manualLayout>
                  <c:x val="-5.0800813415992258E-17"/>
                  <c:y val="0.33328797480657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C0-4048-9D4B-3725FFB40EF3}"/>
                </c:ext>
              </c:extLst>
            </c:dLbl>
            <c:dLbl>
              <c:idx val="4"/>
              <c:layout>
                <c:manualLayout>
                  <c:x val="0"/>
                  <c:y val="0.35797597294039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C0-4048-9D4B-3725FFB40EF3}"/>
                </c:ext>
              </c:extLst>
            </c:dLbl>
            <c:dLbl>
              <c:idx val="5"/>
              <c:layout>
                <c:manualLayout>
                  <c:x val="0"/>
                  <c:y val="0.38266397107421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C0-4048-9D4B-3725FFB40EF3}"/>
                </c:ext>
              </c:extLst>
            </c:dLbl>
            <c:dLbl>
              <c:idx val="6"/>
              <c:layout>
                <c:manualLayout>
                  <c:x val="0"/>
                  <c:y val="0.32505864209530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C0-4048-9D4B-3725FFB40EF3}"/>
                </c:ext>
              </c:extLst>
            </c:dLbl>
            <c:dLbl>
              <c:idx val="7"/>
              <c:layout>
                <c:manualLayout>
                  <c:x val="0"/>
                  <c:y val="0.33740264116221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C0-4048-9D4B-3725FFB40EF3}"/>
                </c:ext>
              </c:extLst>
            </c:dLbl>
            <c:dLbl>
              <c:idx val="8"/>
              <c:layout>
                <c:manualLayout>
                  <c:x val="-1.0160162683198452E-16"/>
                  <c:y val="0.26333864676075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C0-4048-9D4B-3725FFB40E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'[12]Loans report'!$K$1:$W$2</c:f>
              <c:multiLvlStrCache>
                <c:ptCount val="13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  <c:pt idx="9">
                    <c:v>QTR 3</c:v>
                  </c:pt>
                  <c:pt idx="10">
                    <c:v>QTR 4</c:v>
                  </c:pt>
                  <c:pt idx="11">
                    <c:v>QTR 1</c:v>
                  </c:pt>
                  <c:pt idx="12">
                    <c:v>QTR 2</c:v>
                  </c:pt>
                </c:lvl>
                <c:lvl>
                  <c:pt idx="3">
                    <c:v>2023</c:v>
                  </c:pt>
                  <c:pt idx="4">
                    <c:v>2023</c:v>
                  </c:pt>
                  <c:pt idx="7">
                    <c:v>2024</c:v>
                  </c:pt>
                  <c:pt idx="11">
                    <c:v>2025</c:v>
                  </c:pt>
                </c:lvl>
              </c:multiLvlStrCache>
            </c:multiLvlStrRef>
          </c:cat>
          <c:val>
            <c:numRef>
              <c:f>'Figure 12'!$B$4:$J$4</c:f>
              <c:numCache>
                <c:formatCode>0.0</c:formatCode>
                <c:ptCount val="9"/>
                <c:pt idx="0">
                  <c:v>0.51545311539862948</c:v>
                </c:pt>
                <c:pt idx="1">
                  <c:v>0.62152349752613179</c:v>
                </c:pt>
                <c:pt idx="2">
                  <c:v>0.6635634212653938</c:v>
                </c:pt>
                <c:pt idx="3">
                  <c:v>0.80647170900342879</c:v>
                </c:pt>
                <c:pt idx="4">
                  <c:v>0.85828472780070142</c:v>
                </c:pt>
                <c:pt idx="5">
                  <c:v>0.92028606935638346</c:v>
                </c:pt>
                <c:pt idx="6">
                  <c:v>0.84264072524945066</c:v>
                </c:pt>
                <c:pt idx="7">
                  <c:v>0.87549043452814124</c:v>
                </c:pt>
                <c:pt idx="8">
                  <c:v>0.74810343128912926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0-4048-9D4B-3725FFB40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657997088"/>
        <c:axId val="657985720"/>
      </c:barChart>
      <c:lineChart>
        <c:grouping val="stacked"/>
        <c:varyColors val="0"/>
        <c:ser>
          <c:idx val="0"/>
          <c:order val="0"/>
          <c:tx>
            <c:strRef>
              <c:f>'Figure 12'!$A$5</c:f>
              <c:strCache>
                <c:ptCount val="1"/>
                <c:pt idx="0">
                  <c:v>Foreclosure Inventory (US$-value)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5.8190694856243702E-2"/>
                  <c:y val="-4.1146663556367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0-4048-9D4B-3725FFB40EF3}"/>
                </c:ext>
              </c:extLst>
            </c:dLbl>
            <c:dLbl>
              <c:idx val="4"/>
              <c:layout>
                <c:manualLayout>
                  <c:x val="-5.541970938689874E-2"/>
                  <c:y val="-4.9375996267641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C0-4048-9D4B-3725FFB40EF3}"/>
                </c:ext>
              </c:extLst>
            </c:dLbl>
            <c:dLbl>
              <c:idx val="8"/>
              <c:layout>
                <c:manualLayout>
                  <c:x val="-5.2648723917553902E-2"/>
                  <c:y val="-4.9375996267641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C0-4048-9D4B-3725FFB40EF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12'!$B$2:$J$3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2023</c:v>
                  </c:pt>
                  <c:pt idx="3">
                    <c:v>2024</c:v>
                  </c:pt>
                  <c:pt idx="7">
                    <c:v>2025</c:v>
                  </c:pt>
                </c:lvl>
              </c:multiLvlStrCache>
            </c:multiLvlStrRef>
          </c:cat>
          <c:val>
            <c:numRef>
              <c:f>'Figure 12'!$B$5:$J$5</c:f>
              <c:numCache>
                <c:formatCode>_(* #,##0.00_);_(* \(#,##0.00\);_(* "-"??_);_(@_)</c:formatCode>
                <c:ptCount val="9"/>
                <c:pt idx="0">
                  <c:v>15250</c:v>
                </c:pt>
                <c:pt idx="1">
                  <c:v>18403</c:v>
                </c:pt>
                <c:pt idx="2">
                  <c:v>19591</c:v>
                </c:pt>
                <c:pt idx="3">
                  <c:v>23949</c:v>
                </c:pt>
                <c:pt idx="4">
                  <c:v>25803</c:v>
                </c:pt>
                <c:pt idx="5">
                  <c:v>27903</c:v>
                </c:pt>
                <c:pt idx="6">
                  <c:v>25785</c:v>
                </c:pt>
                <c:pt idx="7">
                  <c:v>27105</c:v>
                </c:pt>
                <c:pt idx="8">
                  <c:v>23387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C0-4048-9D4B-3725FFB40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0816"/>
        <c:axId val="657989640"/>
      </c:lineChart>
      <c:catAx>
        <c:axId val="65799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89640"/>
        <c:crosses val="autoZero"/>
        <c:auto val="1"/>
        <c:lblAlgn val="ctr"/>
        <c:lblOffset val="100"/>
        <c:noMultiLvlLbl val="0"/>
      </c:catAx>
      <c:valAx>
        <c:axId val="657989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US$ MillionS </a:t>
                </a:r>
              </a:p>
            </c:rich>
          </c:tx>
          <c:layout>
            <c:manualLayout>
              <c:xMode val="edge"/>
              <c:yMode val="edge"/>
              <c:x val="2.0655560401997525E-2"/>
              <c:y val="0.22526907139985275"/>
            </c:manualLayout>
          </c:layout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657990816"/>
        <c:crosses val="autoZero"/>
        <c:crossBetween val="between"/>
        <c:dispUnits>
          <c:builtInUnit val="thousands"/>
        </c:dispUnits>
      </c:valAx>
      <c:valAx>
        <c:axId val="657985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Percent (%)</a:t>
                </a:r>
              </a:p>
            </c:rich>
          </c:tx>
          <c:layout>
            <c:manualLayout>
              <c:xMode val="edge"/>
              <c:yMode val="edge"/>
              <c:x val="0.94822602530332722"/>
              <c:y val="0.193540034385231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7088"/>
        <c:crosses val="max"/>
        <c:crossBetween val="between"/>
      </c:valAx>
      <c:catAx>
        <c:axId val="65799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857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1.8844009363694403E-2"/>
          <c:y val="0.87381512838904507"/>
          <c:w val="0.97223559939112869"/>
          <c:h val="0.1126465441819772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9916033248123"/>
          <c:y val="7.7922279404891701E-2"/>
          <c:w val="0.8363095150489368"/>
          <c:h val="0.48614365646972502"/>
        </c:manualLayout>
      </c:layout>
      <c:lineChart>
        <c:grouping val="standard"/>
        <c:varyColors val="0"/>
        <c:ser>
          <c:idx val="0"/>
          <c:order val="0"/>
          <c:tx>
            <c:strRef>
              <c:f>'Figure 13'!$A$3</c:f>
              <c:strCache>
                <c:ptCount val="1"/>
                <c:pt idx="0">
                  <c:v>Prime Lending Rate</c:v>
                </c:pt>
              </c:strCache>
            </c:strRef>
          </c:tx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'Figure 13'!$B$1:$J$2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2023</c:v>
                  </c:pt>
                  <c:pt idx="3">
                    <c:v>2024</c:v>
                  </c:pt>
                  <c:pt idx="7">
                    <c:v>2025</c:v>
                  </c:pt>
                </c:lvl>
              </c:multiLvlStrCache>
            </c:multiLvlStrRef>
          </c:cat>
          <c:val>
            <c:numRef>
              <c:f>'Figure 13'!$B$3:$J$3</c:f>
              <c:numCache>
                <c:formatCode>0.00</c:formatCode>
                <c:ptCount val="9"/>
                <c:pt idx="0">
                  <c:v>8.125</c:v>
                </c:pt>
                <c:pt idx="1">
                  <c:v>8.25</c:v>
                </c:pt>
                <c:pt idx="2">
                  <c:v>8.5</c:v>
                </c:pt>
                <c:pt idx="3">
                  <c:v>8.5</c:v>
                </c:pt>
                <c:pt idx="4">
                  <c:v>8.5</c:v>
                </c:pt>
                <c:pt idx="5">
                  <c:v>8</c:v>
                </c:pt>
                <c:pt idx="6">
                  <c:v>7.666666666666667</c:v>
                </c:pt>
                <c:pt idx="7">
                  <c:v>7.666666666666667</c:v>
                </c:pt>
                <c:pt idx="8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23-4BDF-A09C-F831F3CFABAE}"/>
            </c:ext>
          </c:extLst>
        </c:ser>
        <c:ser>
          <c:idx val="1"/>
          <c:order val="1"/>
          <c:tx>
            <c:strRef>
              <c:f>'Figure 13'!$A$4</c:f>
              <c:strCache>
                <c:ptCount val="1"/>
                <c:pt idx="0">
                  <c:v>Weighted Average Rate on Loans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 cap="flat">
                <a:solidFill>
                  <a:srgbClr val="00B050"/>
                </a:solidFill>
                <a:prstDash val="solid"/>
                <a:bevel/>
              </a:ln>
            </c:spPr>
          </c:marker>
          <c:cat>
            <c:multiLvlStrRef>
              <c:f>'Figure 13'!$B$1:$J$2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2023</c:v>
                  </c:pt>
                  <c:pt idx="3">
                    <c:v>2024</c:v>
                  </c:pt>
                  <c:pt idx="7">
                    <c:v>2025</c:v>
                  </c:pt>
                </c:lvl>
              </c:multiLvlStrCache>
            </c:multiLvlStrRef>
          </c:cat>
          <c:val>
            <c:numRef>
              <c:f>'Figure 13'!$B$4:$J$4</c:f>
              <c:numCache>
                <c:formatCode>0.00</c:formatCode>
                <c:ptCount val="9"/>
                <c:pt idx="0">
                  <c:v>9.0440000000000005</c:v>
                </c:pt>
                <c:pt idx="1">
                  <c:v>9.1013999999999999</c:v>
                </c:pt>
                <c:pt idx="2">
                  <c:v>9.8164999999999996</c:v>
                </c:pt>
                <c:pt idx="3">
                  <c:v>9.7644000000000002</c:v>
                </c:pt>
                <c:pt idx="4">
                  <c:v>9.5039999999999996</c:v>
                </c:pt>
                <c:pt idx="5">
                  <c:v>9.0926999999999989</c:v>
                </c:pt>
                <c:pt idx="6">
                  <c:v>9.2849000000000004</c:v>
                </c:pt>
                <c:pt idx="7">
                  <c:v>8.5045000000000002</c:v>
                </c:pt>
                <c:pt idx="8">
                  <c:v>8.4581999999999997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23-4BDF-A09C-F831F3CF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7680"/>
        <c:axId val="657995128"/>
      </c:lineChart>
      <c:catAx>
        <c:axId val="6579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Book Antiqua" pitchFamily="18" charset="0"/>
                <a:ea typeface="+mn-ea"/>
                <a:cs typeface="+mn-cs"/>
              </a:defRPr>
            </a:pPr>
            <a:endParaRPr lang="en-US"/>
          </a:p>
        </c:txPr>
        <c:crossAx val="65799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995128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65798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358644824569343"/>
          <c:y val="0.867459261442587"/>
          <c:w val="0.87983826707412838"/>
          <c:h val="0.10657080298117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Book Antiqua"/>
              <a:ea typeface="Book Antiqua"/>
              <a:cs typeface="Book Antiqu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rPr>
              <a:t>Weighted Average Rate on kyd Deposits (%)</a:t>
            </a:r>
          </a:p>
        </c:rich>
      </c:tx>
      <c:layout>
        <c:manualLayout>
          <c:xMode val="edge"/>
          <c:yMode val="edge"/>
          <c:x val="0.14658088472699854"/>
          <c:y val="1.621418944253587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3569553805776"/>
          <c:y val="7.5807703524238962E-2"/>
          <c:w val="0.82575444736074655"/>
          <c:h val="0.56636875518765284"/>
        </c:manualLayout>
      </c:layout>
      <c:lineChart>
        <c:grouping val="standard"/>
        <c:varyColors val="0"/>
        <c:ser>
          <c:idx val="0"/>
          <c:order val="0"/>
          <c:tx>
            <c:strRef>
              <c:f>'Figure 14'!$A$3</c:f>
              <c:strCache>
                <c:ptCount val="1"/>
                <c:pt idx="0">
                  <c:v>Weighted Average Rate on kyd Deposits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5262586485063906E-2"/>
                  <c:y val="-5.6074793865034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76-4525-8578-F47A2B20D1D8}"/>
                </c:ext>
              </c:extLst>
            </c:dLbl>
            <c:dLbl>
              <c:idx val="4"/>
              <c:layout>
                <c:manualLayout>
                  <c:x val="-5.9407144761646373E-2"/>
                  <c:y val="-6.853585916837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6-4525-8578-F47A2B20D1D8}"/>
                </c:ext>
              </c:extLst>
            </c:dLbl>
            <c:dLbl>
              <c:idx val="8"/>
              <c:layout>
                <c:manualLayout>
                  <c:x val="-3.3946939863797924E-2"/>
                  <c:y val="-4.9844261213364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76-4525-8578-F47A2B20D1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14'!$B$1:$J$2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2023</c:v>
                  </c:pt>
                  <c:pt idx="3">
                    <c:v>2024</c:v>
                  </c:pt>
                  <c:pt idx="7">
                    <c:v>2025</c:v>
                  </c:pt>
                </c:lvl>
              </c:multiLvlStrCache>
            </c:multiLvlStrRef>
          </c:cat>
          <c:val>
            <c:numRef>
              <c:f>'Figure 14'!$B$3:$J$3</c:f>
              <c:numCache>
                <c:formatCode>0.00</c:formatCode>
                <c:ptCount val="9"/>
                <c:pt idx="0">
                  <c:v>0.49030000000000001</c:v>
                </c:pt>
                <c:pt idx="1">
                  <c:v>0.4793</c:v>
                </c:pt>
                <c:pt idx="2">
                  <c:v>0.47939999999999999</c:v>
                </c:pt>
                <c:pt idx="3">
                  <c:v>0.51150000000000007</c:v>
                </c:pt>
                <c:pt idx="4">
                  <c:v>0.51339999999999997</c:v>
                </c:pt>
                <c:pt idx="5">
                  <c:v>0.50540000000000007</c:v>
                </c:pt>
                <c:pt idx="6">
                  <c:v>0.53990000000000005</c:v>
                </c:pt>
                <c:pt idx="7">
                  <c:v>0.51239999999999997</c:v>
                </c:pt>
                <c:pt idx="8">
                  <c:v>0.47340000000000004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76-4525-8578-F47A2B20D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1600"/>
        <c:axId val="657996304"/>
      </c:lineChart>
      <c:catAx>
        <c:axId val="65799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96304"/>
        <c:crosses val="autoZero"/>
        <c:auto val="1"/>
        <c:lblAlgn val="ctr"/>
        <c:lblOffset val="100"/>
        <c:noMultiLvlLbl val="0"/>
      </c:catAx>
      <c:valAx>
        <c:axId val="657996304"/>
        <c:scaling>
          <c:orientation val="minMax"/>
          <c:max val="1"/>
        </c:scaling>
        <c:delete val="0"/>
        <c:axPos val="l"/>
        <c:numFmt formatCode="0.00" sourceLinked="0"/>
        <c:majorTickMark val="out"/>
        <c:minorTickMark val="none"/>
        <c:tickLblPos val="nextTo"/>
        <c:crossAx val="657991600"/>
        <c:crosses val="autoZero"/>
        <c:crossBetween val="between"/>
      </c:valAx>
      <c:spPr>
        <a:solidFill>
          <a:srgbClr val="E6B9B8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E6B9B8"/>
    </a:solidFill>
    <a:ln>
      <a:solidFill>
        <a:sysClr val="windowText" lastClr="000000"/>
      </a:solidFill>
    </a:ln>
  </c:spPr>
  <c:txPr>
    <a:bodyPr/>
    <a:lstStyle/>
    <a:p>
      <a:pPr>
        <a:defRPr>
          <a:latin typeface="Book Antiqua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416052100115728"/>
          <c:y val="2.7250999190025361E-2"/>
          <c:w val="0.46805405314750992"/>
          <c:h val="0.916818493842115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15'!$B$2:$C$2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15'!$A$3:$A$9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15'!$C$3:$C$9</c:f>
              <c:numCache>
                <c:formatCode>0.0</c:formatCode>
                <c:ptCount val="7"/>
                <c:pt idx="0">
                  <c:v>27.586206896551722</c:v>
                </c:pt>
                <c:pt idx="1">
                  <c:v>18.390804597701148</c:v>
                </c:pt>
                <c:pt idx="2">
                  <c:v>9.1954022988505741</c:v>
                </c:pt>
                <c:pt idx="3">
                  <c:v>18.390804597701148</c:v>
                </c:pt>
                <c:pt idx="4">
                  <c:v>12.643678160919542</c:v>
                </c:pt>
                <c:pt idx="5">
                  <c:v>11.494252873563218</c:v>
                </c:pt>
                <c:pt idx="6">
                  <c:v>2.2988505747126435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F2-42B3-B9BF-8E17610B50FE}"/>
            </c:ext>
          </c:extLst>
        </c:ser>
        <c:ser>
          <c:idx val="1"/>
          <c:order val="1"/>
          <c:tx>
            <c:strRef>
              <c:f>'Figure 15'!$D$2:$E$2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C5685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15'!$A$3:$A$9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15'!$E$3:$E$9</c:f>
              <c:numCache>
                <c:formatCode>0.0</c:formatCode>
                <c:ptCount val="7"/>
                <c:pt idx="0">
                  <c:v>27.848101265822784</c:v>
                </c:pt>
                <c:pt idx="1">
                  <c:v>20.253164556962027</c:v>
                </c:pt>
                <c:pt idx="2">
                  <c:v>8.8607594936708853</c:v>
                </c:pt>
                <c:pt idx="3">
                  <c:v>16.455696202531644</c:v>
                </c:pt>
                <c:pt idx="4">
                  <c:v>11.39240506329114</c:v>
                </c:pt>
                <c:pt idx="5">
                  <c:v>12.658227848101266</c:v>
                </c:pt>
                <c:pt idx="6">
                  <c:v>2.5316455696202533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F2-42B3-B9BF-8E17610B5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-149231776"/>
        <c:axId val="-149231232"/>
      </c:barChart>
      <c:catAx>
        <c:axId val="-1492317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-149231232"/>
        <c:crosses val="autoZero"/>
        <c:auto val="1"/>
        <c:lblAlgn val="ctr"/>
        <c:lblOffset val="100"/>
        <c:noMultiLvlLbl val="0"/>
      </c:catAx>
      <c:valAx>
        <c:axId val="-149231232"/>
        <c:scaling>
          <c:orientation val="minMax"/>
        </c:scaling>
        <c:delete val="1"/>
        <c:axPos val="t"/>
        <c:numFmt formatCode="0.0" sourceLinked="1"/>
        <c:majorTickMark val="out"/>
        <c:minorTickMark val="none"/>
        <c:tickLblPos val="nextTo"/>
        <c:crossAx val="-149231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29049142632386"/>
          <c:y val="0.81871439763115617"/>
          <c:w val="0.1926633990635897"/>
          <c:h val="0.1551513059181261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2364913012214"/>
          <c:y val="6.633469636037985E-2"/>
          <c:w val="0.80778235910649698"/>
          <c:h val="0.646451285863945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16'!$H$1</c:f>
              <c:strCache>
                <c:ptCount val="1"/>
                <c:pt idx="0">
                  <c:v>Total Funds excluding Master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16'!$A$2:$B$7</c:f>
              <c:multiLvlStrCache>
                <c:ptCount val="6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'Figure 16'!$H$2:$H$7</c:f>
              <c:numCache>
                <c:formatCode>#,##0</c:formatCode>
                <c:ptCount val="6"/>
                <c:pt idx="0">
                  <c:v>9634</c:v>
                </c:pt>
                <c:pt idx="1">
                  <c:v>9711</c:v>
                </c:pt>
                <c:pt idx="2">
                  <c:v>9771</c:v>
                </c:pt>
                <c:pt idx="3">
                  <c:v>9704</c:v>
                </c:pt>
                <c:pt idx="4">
                  <c:v>9764</c:v>
                </c:pt>
                <c:pt idx="5">
                  <c:v>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2-4950-838E-F18D7E7C327A}"/>
            </c:ext>
          </c:extLst>
        </c:ser>
        <c:ser>
          <c:idx val="1"/>
          <c:order val="1"/>
          <c:tx>
            <c:strRef>
              <c:f>'Figure 16'!$D$1</c:f>
              <c:strCache>
                <c:ptCount val="1"/>
                <c:pt idx="0">
                  <c:v>Master</c:v>
                </c:pt>
              </c:strCache>
            </c:strRef>
          </c:tx>
          <c:spPr>
            <a:solidFill>
              <a:srgbClr val="F2F49A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5"/>
              <c:layout>
                <c:manualLayout>
                  <c:x val="0"/>
                  <c:y val="4.36250267503855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D2-4950-838E-F18D7E7C327A}"/>
                </c:ext>
              </c:extLst>
            </c:dLbl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16'!$A$2:$B$7</c:f>
              <c:multiLvlStrCache>
                <c:ptCount val="6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'Figure 16'!$D$2:$D$7</c:f>
              <c:numCache>
                <c:formatCode>#,##0</c:formatCode>
                <c:ptCount val="6"/>
                <c:pt idx="0">
                  <c:v>3171</c:v>
                </c:pt>
                <c:pt idx="1">
                  <c:v>3182</c:v>
                </c:pt>
                <c:pt idx="2">
                  <c:v>3192</c:v>
                </c:pt>
                <c:pt idx="3">
                  <c:v>3154</c:v>
                </c:pt>
                <c:pt idx="4">
                  <c:v>3155</c:v>
                </c:pt>
                <c:pt idx="5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2-4950-838E-F18D7E7C327A}"/>
            </c:ext>
          </c:extLst>
        </c:ser>
        <c:ser>
          <c:idx val="2"/>
          <c:order val="2"/>
          <c:tx>
            <c:strRef>
              <c:f>'Figure 16'!$I$1</c:f>
              <c:strCache>
                <c:ptCount val="1"/>
                <c:pt idx="0">
                  <c:v>Private Funds</c:v>
                </c:pt>
              </c:strCache>
            </c:strRef>
          </c:tx>
          <c:spPr>
            <a:solidFill>
              <a:srgbClr val="8064A2"/>
            </a:solidFill>
            <a:ln w="15875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3.8129423358557364E-4"/>
                  <c:y val="-3.8626697898063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2-4950-838E-F18D7E7C327A}"/>
                </c:ext>
              </c:extLst>
            </c:dLbl>
            <c:dLbl>
              <c:idx val="1"/>
              <c:layout>
                <c:manualLayout>
                  <c:x val="-3.8129423358557364E-4"/>
                  <c:y val="-3.4264195223025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2-4950-838E-F18D7E7C327A}"/>
                </c:ext>
              </c:extLst>
            </c:dLbl>
            <c:dLbl>
              <c:idx val="2"/>
              <c:layout>
                <c:manualLayout>
                  <c:x val="2.1620023874946706E-3"/>
                  <c:y val="-3.433461357329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2-4950-838E-F18D7E7C327A}"/>
                </c:ext>
              </c:extLst>
            </c:dLbl>
            <c:dLbl>
              <c:idx val="3"/>
              <c:layout>
                <c:manualLayout>
                  <c:x val="2.1620023874946706E-3"/>
                  <c:y val="-2.98309306935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2-4950-838E-F18D7E7C327A}"/>
                </c:ext>
              </c:extLst>
            </c:dLbl>
            <c:dLbl>
              <c:idx val="4"/>
              <c:layout>
                <c:manualLayout>
                  <c:x val="-3.8129423358566688E-4"/>
                  <c:y val="-3.4052253163930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2-4950-838E-F18D7E7C327A}"/>
                </c:ext>
              </c:extLst>
            </c:dLbl>
            <c:dLbl>
              <c:idx val="5"/>
              <c:layout>
                <c:manualLayout>
                  <c:x val="-3.494529609281413E-4"/>
                  <c:y val="-4.728094139372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2-4950-838E-F18D7E7C32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'Figure 16'!$I$2:$I$7</c:f>
              <c:numCache>
                <c:formatCode>#,##0</c:formatCode>
                <c:ptCount val="6"/>
                <c:pt idx="0">
                  <c:v>16787</c:v>
                </c:pt>
                <c:pt idx="1">
                  <c:v>17020</c:v>
                </c:pt>
                <c:pt idx="2">
                  <c:v>17104</c:v>
                </c:pt>
                <c:pt idx="3">
                  <c:v>17292</c:v>
                </c:pt>
                <c:pt idx="4">
                  <c:v>17376</c:v>
                </c:pt>
                <c:pt idx="5">
                  <c:v>17609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D2-4950-838E-F18D7E7C3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100"/>
        <c:axId val="-149236672"/>
        <c:axId val="-149232864"/>
      </c:barChart>
      <c:scatterChart>
        <c:scatterStyle val="lineMarker"/>
        <c:varyColors val="0"/>
        <c:ser>
          <c:idx val="3"/>
          <c:order val="3"/>
          <c:tx>
            <c:strRef>
              <c:f>'Figure 16'!$J$1</c:f>
              <c:strCache>
                <c:ptCount val="1"/>
                <c:pt idx="0">
                  <c:v>Total 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15875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8322635800524663E-2"/>
                  <c:y val="-4.798752942542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2-4950-838E-F18D7E7C327A}"/>
                </c:ext>
              </c:extLst>
            </c:dLbl>
            <c:dLbl>
              <c:idx val="1"/>
              <c:layout>
                <c:manualLayout>
                  <c:x val="-6.1039118905925907E-2"/>
                  <c:y val="-3.926252407534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D2-4950-838E-F18D7E7C327A}"/>
                </c:ext>
              </c:extLst>
            </c:dLbl>
            <c:dLbl>
              <c:idx val="2"/>
              <c:layout>
                <c:manualLayout>
                  <c:x val="-5.5952525663765372E-2"/>
                  <c:y val="-3.4900021400308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D2-4950-838E-F18D7E7C327A}"/>
                </c:ext>
              </c:extLst>
            </c:dLbl>
            <c:dLbl>
              <c:idx val="3"/>
              <c:layout>
                <c:manualLayout>
                  <c:x val="-5.3409229042685219E-2"/>
                  <c:y val="-3.4900021400308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D2-4950-838E-F18D7E7C327A}"/>
                </c:ext>
              </c:extLst>
            </c:dLbl>
            <c:dLbl>
              <c:idx val="4"/>
              <c:layout>
                <c:manualLayout>
                  <c:x val="-5.8495822284845615E-2"/>
                  <c:y val="-3.926252407534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D2-4950-838E-F18D7E7C327A}"/>
                </c:ext>
              </c:extLst>
            </c:dLbl>
            <c:dLbl>
              <c:idx val="5"/>
              <c:layout>
                <c:manualLayout>
                  <c:x val="-6.1039118905925858E-2"/>
                  <c:y val="-4.3625026750385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D2-4950-838E-F18D7E7C32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'Figure 16'!$B$2:$B$7</c:f>
              <c:strCache>
                <c:ptCount val="6"/>
                <c:pt idx="0">
                  <c:v>qtr 1</c:v>
                </c:pt>
                <c:pt idx="1">
                  <c:v>qtr 2</c:v>
                </c:pt>
                <c:pt idx="2">
                  <c:v>qtr 3</c:v>
                </c:pt>
                <c:pt idx="3">
                  <c:v>qtr 4</c:v>
                </c:pt>
                <c:pt idx="4">
                  <c:v>qtr 1</c:v>
                </c:pt>
                <c:pt idx="5">
                  <c:v>qtr 2</c:v>
                </c:pt>
              </c:strCache>
            </c:strRef>
          </c:xVal>
          <c:yVal>
            <c:numRef>
              <c:f>'Figure 16'!$J$2:$J$7</c:f>
              <c:numCache>
                <c:formatCode>#,##0</c:formatCode>
                <c:ptCount val="6"/>
                <c:pt idx="0">
                  <c:v>29592</c:v>
                </c:pt>
                <c:pt idx="1">
                  <c:v>29913</c:v>
                </c:pt>
                <c:pt idx="2">
                  <c:v>30067</c:v>
                </c:pt>
                <c:pt idx="3">
                  <c:v>30150</c:v>
                </c:pt>
                <c:pt idx="4">
                  <c:v>30295</c:v>
                </c:pt>
                <c:pt idx="5">
                  <c:v>30699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D2-4950-838E-F18D7E7C3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236672"/>
        <c:axId val="-149232864"/>
      </c:scatterChart>
      <c:catAx>
        <c:axId val="-14923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49232864"/>
        <c:crosses val="autoZero"/>
        <c:auto val="1"/>
        <c:lblAlgn val="ctr"/>
        <c:lblOffset val="100"/>
        <c:noMultiLvlLbl val="0"/>
      </c:catAx>
      <c:valAx>
        <c:axId val="-149232864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14923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6793075459181656E-2"/>
          <c:y val="0.90748876347538099"/>
          <c:w val="0.89999987909378376"/>
          <c:h val="7.854381399749924E-2"/>
        </c:manualLayout>
      </c:layout>
      <c:overlay val="0"/>
    </c:legend>
    <c:plotVisOnly val="1"/>
    <c:dispBlanksAs val="gap"/>
    <c:showDLblsOverMax val="0"/>
  </c:chart>
  <c:spPr>
    <a:ln w="3175">
      <a:solidFill>
        <a:schemeClr val="tx1"/>
      </a:solidFill>
    </a:ln>
    <a:effectLst>
      <a:glow>
        <a:schemeClr val="accent1"/>
      </a:glow>
    </a:effectLst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17'!$A$2</c:f>
              <c:strCache>
                <c:ptCount val="1"/>
                <c:pt idx="0">
                  <c:v>Cruise Arrivals</c:v>
                </c:pt>
              </c:strCache>
            </c:strRef>
          </c:tx>
          <c:spPr>
            <a:solidFill>
              <a:srgbClr val="BC4643"/>
            </a:solidFill>
            <a:ln w="3175">
              <a:solidFill>
                <a:srgbClr val="000000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numRef>
              <c:f>'Figure 17'!$B$1:$E$1</c:f>
              <c:numCache>
                <c:formatCode>mmm\-yy</c:formatCode>
                <c:ptCount val="4"/>
                <c:pt idx="0">
                  <c:v>44805</c:v>
                </c:pt>
                <c:pt idx="1">
                  <c:v>45170</c:v>
                </c:pt>
                <c:pt idx="2">
                  <c:v>45536</c:v>
                </c:pt>
                <c:pt idx="3">
                  <c:v>45901</c:v>
                </c:pt>
              </c:numCache>
            </c:numRef>
          </c:cat>
          <c:val>
            <c:numRef>
              <c:f>'Figure 17'!$B$2:$E$2</c:f>
              <c:numCache>
                <c:formatCode>0.0</c:formatCode>
                <c:ptCount val="4"/>
                <c:pt idx="0">
                  <c:v>429.53600000000006</c:v>
                </c:pt>
                <c:pt idx="1">
                  <c:v>936.75400000000002</c:v>
                </c:pt>
                <c:pt idx="2">
                  <c:v>792.88000000000022</c:v>
                </c:pt>
                <c:pt idx="3">
                  <c:v>777.5569999999999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8C-4F51-B62E-E448D7C0B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319642504"/>
        <c:axId val="319641328"/>
      </c:barChart>
      <c:catAx>
        <c:axId val="3196425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1328"/>
        <c:crosses val="autoZero"/>
        <c:auto val="0"/>
        <c:lblAlgn val="ctr"/>
        <c:lblOffset val="100"/>
        <c:noMultiLvlLbl val="1"/>
      </c:catAx>
      <c:valAx>
        <c:axId val="3196413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layout>
            <c:manualLayout>
              <c:xMode val="edge"/>
              <c:yMode val="edge"/>
              <c:x val="1.7406440382941687E-2"/>
              <c:y val="0.1793140710967614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2504"/>
        <c:crosses val="autoZero"/>
        <c:crossBetween val="between"/>
      </c:valAx>
      <c:spPr>
        <a:solidFill>
          <a:srgbClr val="F2F2F2">
            <a:lumMod val="94000"/>
          </a:srgbClr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2F2F2">
        <a:lumMod val="94000"/>
      </a:srgbClr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30667678168139"/>
          <c:y val="7.854466467553628E-2"/>
          <c:w val="0.78833320253572969"/>
          <c:h val="0.7356364075180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18'!$A$2</c:f>
              <c:strCache>
                <c:ptCount val="1"/>
                <c:pt idx="0">
                  <c:v>Values ($M)</c:v>
                </c:pt>
              </c:strCache>
            </c:strRef>
          </c:tx>
          <c:spPr>
            <a:solidFill>
              <a:srgbClr val="8064A2">
                <a:lumMod val="95000"/>
              </a:srgb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A85-448D-BF91-2AEAAA5717A2}"/>
              </c:ext>
            </c:extLst>
          </c:dPt>
          <c:dLbls>
            <c:dLbl>
              <c:idx val="0"/>
              <c:layout>
                <c:manualLayout>
                  <c:x val="-2.9350982290004446E-3"/>
                  <c:y val="2.18197725284339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85-448D-BF91-2AEAAA5717A2}"/>
                </c:ext>
              </c:extLst>
            </c:dLbl>
            <c:dLbl>
              <c:idx val="1"/>
              <c:layout>
                <c:manualLayout>
                  <c:x val="-7.451151939341595E-4"/>
                  <c:y val="2.80771560359688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5-448D-BF91-2AEAAA5717A2}"/>
                </c:ext>
              </c:extLst>
            </c:dLbl>
            <c:dLbl>
              <c:idx val="2"/>
              <c:layout>
                <c:manualLayout>
                  <c:x val="-1.5503875968992261E-3"/>
                  <c:y val="3.13983165897366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5-448D-BF91-2AEAAA5717A2}"/>
                </c:ext>
              </c:extLst>
            </c:dLbl>
            <c:dLbl>
              <c:idx val="3"/>
              <c:layout>
                <c:manualLayout>
                  <c:x val="0"/>
                  <c:y val="1.5325670498084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5-448D-BF91-2AEAAA5717A2}"/>
                </c:ext>
              </c:extLst>
            </c:dLbl>
            <c:dLbl>
              <c:idx val="4"/>
              <c:layout>
                <c:manualLayout>
                  <c:x val="7.4074074074072715E-3"/>
                  <c:y val="2.3668639053254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5-448D-BF91-2AEAAA5717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18'!$B$1:$F$1</c:f>
              <c:numCache>
                <c:formatCode>[$-409]mmm\-yy;@</c:formatCode>
                <c:ptCount val="5"/>
                <c:pt idx="0">
                  <c:v>44348</c:v>
                </c:pt>
                <c:pt idx="1">
                  <c:v>44713</c:v>
                </c:pt>
                <c:pt idx="2">
                  <c:v>45078</c:v>
                </c:pt>
                <c:pt idx="3">
                  <c:v>45444</c:v>
                </c:pt>
                <c:pt idx="4">
                  <c:v>45809</c:v>
                </c:pt>
              </c:numCache>
            </c:numRef>
          </c:cat>
          <c:val>
            <c:numRef>
              <c:f>'Figure 18'!$B$2:$F$2</c:f>
              <c:numCache>
                <c:formatCode>_(* #,##0.0_);_(* \(#,##0.0\);_(* "-"??_);_(@_)</c:formatCode>
                <c:ptCount val="5"/>
                <c:pt idx="0">
                  <c:v>722.93149567</c:v>
                </c:pt>
                <c:pt idx="1">
                  <c:v>671.58591794999995</c:v>
                </c:pt>
                <c:pt idx="2">
                  <c:v>636.08591919000003</c:v>
                </c:pt>
                <c:pt idx="3">
                  <c:v>662.83732237000004</c:v>
                </c:pt>
                <c:pt idx="4">
                  <c:v>626.69798222000009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85-448D-BF91-2AEAAA571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-59"/>
        <c:axId val="1092896400"/>
        <c:axId val="1092892048"/>
      </c:barChart>
      <c:catAx>
        <c:axId val="109289640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92892048"/>
        <c:crosses val="autoZero"/>
        <c:auto val="0"/>
        <c:lblAlgn val="ctr"/>
        <c:lblOffset val="100"/>
        <c:noMultiLvlLbl val="0"/>
      </c:catAx>
      <c:valAx>
        <c:axId val="1092892048"/>
        <c:scaling>
          <c:orientation val="minMax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92896400"/>
        <c:crosses val="autoZero"/>
        <c:crossBetween val="between"/>
        <c:majorUnit val="200"/>
        <c:minorUnit val="50"/>
      </c:valAx>
      <c:spPr>
        <a:solidFill>
          <a:srgbClr val="E4DFEC">
            <a:lumMod val="95000"/>
          </a:srgbClr>
        </a:solidFill>
        <a:ln>
          <a:noFill/>
        </a:ln>
      </c:spPr>
    </c:plotArea>
    <c:plotVisOnly val="1"/>
    <c:dispBlanksAs val="gap"/>
    <c:showDLblsOverMax val="0"/>
  </c:chart>
  <c:spPr>
    <a:solidFill>
      <a:srgbClr val="B1A0C7">
        <a:lumMod val="95000"/>
      </a:srgbClr>
    </a:solidFill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8640622820698"/>
          <c:y val="6.9433654126567518E-2"/>
          <c:w val="0.82468408840199314"/>
          <c:h val="0.75880616408097501"/>
        </c:manualLayout>
      </c:layout>
      <c:lineChart>
        <c:grouping val="stacked"/>
        <c:varyColors val="0"/>
        <c:ser>
          <c:idx val="0"/>
          <c:order val="0"/>
          <c:tx>
            <c:strRef>
              <c:f>'Figure 19'!$A$2</c:f>
              <c:strCache>
                <c:ptCount val="1"/>
                <c:pt idx="0">
                  <c:v>Nos. Property Transfers</c:v>
                </c:pt>
              </c:strCache>
            </c:strRef>
          </c:tx>
          <c:spPr>
            <a:ln w="28575">
              <a:solidFill>
                <a:srgbClr val="8064A2"/>
              </a:solidFill>
            </a:ln>
          </c:spPr>
          <c:marker>
            <c:symbol val="diamond"/>
            <c:size val="7"/>
            <c:spPr>
              <a:solidFill>
                <a:srgbClr val="8064A2"/>
              </a:solidFill>
              <a:ln w="28575">
                <a:solidFill>
                  <a:srgbClr val="8064A2"/>
                </a:solidFill>
                <a:prstDash val="solid"/>
              </a:ln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0F5D-4945-86D0-566185C52D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0F5D-4945-86D0-566185C52D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0F5D-4945-86D0-566185C52D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0F5D-4945-86D0-566185C52D2C}"/>
              </c:ext>
            </c:extLst>
          </c:dPt>
          <c:dLbls>
            <c:dLbl>
              <c:idx val="0"/>
              <c:layout>
                <c:manualLayout>
                  <c:x val="-7.7170418006430902E-2"/>
                  <c:y val="-7.920792079207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D-4945-86D0-566185C52D2C}"/>
                </c:ext>
              </c:extLst>
            </c:dLbl>
            <c:dLbl>
              <c:idx val="1"/>
              <c:layout>
                <c:manualLayout>
                  <c:x val="-7.6004441752473242E-2"/>
                  <c:y val="-7.260705745115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5D-4945-86D0-566185C52D2C}"/>
                </c:ext>
              </c:extLst>
            </c:dLbl>
            <c:dLbl>
              <c:idx val="2"/>
              <c:layout>
                <c:manualLayout>
                  <c:x val="-7.3507542326439967E-2"/>
                  <c:y val="-7.9207699037620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D-4945-86D0-566185C52D2C}"/>
                </c:ext>
              </c:extLst>
            </c:dLbl>
            <c:dLbl>
              <c:idx val="3"/>
              <c:layout>
                <c:manualLayout>
                  <c:x val="-7.47558478267141E-2"/>
                  <c:y val="-7.260705745115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D-4945-86D0-566185C52D2C}"/>
                </c:ext>
              </c:extLst>
            </c:dLbl>
            <c:dLbl>
              <c:idx val="4"/>
              <c:layout>
                <c:manualLayout>
                  <c:x val="-4.6617922759655178E-2"/>
                  <c:y val="-7.6215806357538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D-4945-86D0-566185C52D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19'!$B$1:$F$1</c:f>
              <c:numCache>
                <c:formatCode>[$-409]mmm\-yy;@</c:formatCode>
                <c:ptCount val="5"/>
                <c:pt idx="0">
                  <c:v>44348</c:v>
                </c:pt>
                <c:pt idx="1">
                  <c:v>44713</c:v>
                </c:pt>
                <c:pt idx="2">
                  <c:v>45078</c:v>
                </c:pt>
                <c:pt idx="3">
                  <c:v>45444</c:v>
                </c:pt>
                <c:pt idx="4">
                  <c:v>45809</c:v>
                </c:pt>
              </c:numCache>
            </c:numRef>
          </c:cat>
          <c:val>
            <c:numRef>
              <c:f>'Figure 19'!$B$2:$F$2</c:f>
              <c:numCache>
                <c:formatCode>_(* #,##0_);_(* \(#,##0\);_(* "-"??_);_(@_)</c:formatCode>
                <c:ptCount val="5"/>
                <c:pt idx="0">
                  <c:v>1679</c:v>
                </c:pt>
                <c:pt idx="1">
                  <c:v>1460</c:v>
                </c:pt>
                <c:pt idx="2">
                  <c:v>1293</c:v>
                </c:pt>
                <c:pt idx="3">
                  <c:v>1236</c:v>
                </c:pt>
                <c:pt idx="4">
                  <c:v>1088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F5D-4945-86D0-566185C5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902384"/>
        <c:axId val="1092896944"/>
      </c:lineChart>
      <c:catAx>
        <c:axId val="109290238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92896944"/>
        <c:crosses val="autoZero"/>
        <c:auto val="0"/>
        <c:lblAlgn val="ctr"/>
        <c:lblOffset val="100"/>
        <c:noMultiLvlLbl val="0"/>
      </c:catAx>
      <c:valAx>
        <c:axId val="10928969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92902384"/>
        <c:crosses val="autoZero"/>
        <c:crossBetween val="between"/>
        <c:majorUnit val="400"/>
        <c:minorUnit val="50"/>
      </c:valAx>
      <c:spPr>
        <a:solidFill>
          <a:srgbClr val="E4DFEC">
            <a:lumMod val="95000"/>
          </a:srgbClr>
        </a:solidFill>
        <a:ln>
          <a:noFill/>
        </a:ln>
      </c:spPr>
    </c:plotArea>
    <c:plotVisOnly val="1"/>
    <c:dispBlanksAs val="zero"/>
    <c:showDLblsOverMax val="0"/>
  </c:chart>
  <c:spPr>
    <a:solidFill>
      <a:srgbClr val="B1A0C7">
        <a:lumMod val="95000"/>
      </a:srgbClr>
    </a:solidFill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'Figure 20x'!$F$1</c:f>
              <c:strCache>
                <c:ptCount val="1"/>
                <c:pt idx="0">
                  <c:v>Total Cayman Islands Index </c:v>
                </c:pt>
              </c:strCache>
            </c:strRef>
          </c:tx>
          <c:spPr>
            <a:solidFill>
              <a:schemeClr val="tx1"/>
            </a:solidFill>
            <a:ln w="12700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9.1619797838824538E-18"/>
                  <c:y val="0.1163636215555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B-4D86-B6FF-7ECADF966A76}"/>
                </c:ext>
              </c:extLst>
            </c:dLbl>
            <c:dLbl>
              <c:idx val="1"/>
              <c:layout>
                <c:manualLayout>
                  <c:x val="0"/>
                  <c:y val="0.11636362155557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B-4D86-B6FF-7ECADF966A76}"/>
                </c:ext>
              </c:extLst>
            </c:dLbl>
            <c:dLbl>
              <c:idx val="2"/>
              <c:layout>
                <c:manualLayout>
                  <c:x val="-1.8323959567764908E-17"/>
                  <c:y val="0.12929291283952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B-4D86-B6FF-7ECADF966A76}"/>
                </c:ext>
              </c:extLst>
            </c:dLbl>
            <c:dLbl>
              <c:idx val="3"/>
              <c:layout>
                <c:manualLayout>
                  <c:x val="-3.6647919135529815E-17"/>
                  <c:y val="0.12282826719754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B-4D86-B6FF-7ECADF966A76}"/>
                </c:ext>
              </c:extLst>
            </c:dLbl>
            <c:dLbl>
              <c:idx val="4"/>
              <c:layout>
                <c:manualLayout>
                  <c:x val="0"/>
                  <c:y val="0.11959594437656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B-4D86-B6FF-7ECADF966A76}"/>
                </c:ext>
              </c:extLst>
            </c:dLbl>
            <c:dLbl>
              <c:idx val="5"/>
              <c:layout>
                <c:manualLayout>
                  <c:x val="0"/>
                  <c:y val="0.126060590018536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B-4D86-B6FF-7ECADF966A76}"/>
                </c:ext>
              </c:extLst>
            </c:dLbl>
            <c:dLbl>
              <c:idx val="6"/>
              <c:layout>
                <c:manualLayout>
                  <c:x val="0"/>
                  <c:y val="0.13898988130248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B-4D86-B6FF-7ECADF966A76}"/>
                </c:ext>
              </c:extLst>
            </c:dLbl>
            <c:dLbl>
              <c:idx val="7"/>
              <c:layout>
                <c:manualLayout>
                  <c:x val="0"/>
                  <c:y val="0.15838381822841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B-4D86-B6FF-7ECADF966A76}"/>
                </c:ext>
              </c:extLst>
            </c:dLbl>
            <c:dLbl>
              <c:idx val="8"/>
              <c:layout>
                <c:manualLayout>
                  <c:x val="0"/>
                  <c:y val="0.19070704643829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EB-4D86-B6FF-7ECADF966A76}"/>
                </c:ext>
              </c:extLst>
            </c:dLbl>
            <c:dLbl>
              <c:idx val="9"/>
              <c:layout>
                <c:manualLayout>
                  <c:x val="-7.3295838271059631E-17"/>
                  <c:y val="0.20363633772225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EB-4D86-B6FF-7ECADF966A76}"/>
                </c:ext>
              </c:extLst>
            </c:dLbl>
            <c:dLbl>
              <c:idx val="10"/>
              <c:layout>
                <c:manualLayout>
                  <c:x val="0"/>
                  <c:y val="0.19393936925928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EB-4D86-B6FF-7ECADF966A76}"/>
                </c:ext>
              </c:extLst>
            </c:dLbl>
            <c:dLbl>
              <c:idx val="11"/>
              <c:layout>
                <c:manualLayout>
                  <c:x val="0"/>
                  <c:y val="0.197171692080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EB-4D86-B6FF-7ECADF966A76}"/>
                </c:ext>
              </c:extLst>
            </c:dLbl>
            <c:dLbl>
              <c:idx val="12"/>
              <c:layout>
                <c:manualLayout>
                  <c:x val="-1.9990004997501249E-3"/>
                  <c:y val="0.19393936925928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EB-4D86-B6FF-7ECADF966A76}"/>
                </c:ext>
              </c:extLst>
            </c:dLbl>
            <c:dLbl>
              <c:idx val="13"/>
              <c:layout>
                <c:manualLayout>
                  <c:x val="0"/>
                  <c:y val="0.17454543233335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EB-4D86-B6FF-7ECADF966A76}"/>
                </c:ext>
              </c:extLst>
            </c:dLbl>
            <c:dLbl>
              <c:idx val="14"/>
              <c:layout>
                <c:manualLayout>
                  <c:x val="0"/>
                  <c:y val="0.19070704643829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EB-4D86-B6FF-7ECADF966A76}"/>
                </c:ext>
              </c:extLst>
            </c:dLbl>
            <c:dLbl>
              <c:idx val="15"/>
              <c:layout>
                <c:manualLayout>
                  <c:x val="-7.3295838271059631E-17"/>
                  <c:y val="0.17454543233335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EB-4D86-B6FF-7ECADF966A76}"/>
                </c:ext>
              </c:extLst>
            </c:dLbl>
            <c:dLbl>
              <c:idx val="16"/>
              <c:layout>
                <c:manualLayout>
                  <c:x val="0"/>
                  <c:y val="0.17454543233335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EB-4D86-B6FF-7ECADF966A76}"/>
                </c:ext>
              </c:extLst>
            </c:dLbl>
            <c:dLbl>
              <c:idx val="17"/>
              <c:layout>
                <c:manualLayout>
                  <c:x val="-1.9990004997501982E-3"/>
                  <c:y val="0.17777775515434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EB-4D86-B6FF-7ECADF966A76}"/>
                </c:ext>
              </c:extLst>
            </c:dLbl>
            <c:dLbl>
              <c:idx val="18"/>
              <c:layout>
                <c:manualLayout>
                  <c:x val="0"/>
                  <c:y val="0.19393936925928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EB-4D86-B6FF-7ECADF966A76}"/>
                </c:ext>
              </c:extLst>
            </c:dLbl>
            <c:dLbl>
              <c:idx val="19"/>
              <c:layout>
                <c:manualLayout>
                  <c:x val="-1.4659167654211926E-16"/>
                  <c:y val="0.2424242115741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EB-4D86-B6FF-7ECADF966A76}"/>
                </c:ext>
              </c:extLst>
            </c:dLbl>
            <c:dLbl>
              <c:idx val="20"/>
              <c:layout>
                <c:manualLayout>
                  <c:x val="0"/>
                  <c:y val="0.268282794142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EB-4D86-B6FF-7ECADF966A76}"/>
                </c:ext>
              </c:extLst>
            </c:dLbl>
            <c:dLbl>
              <c:idx val="21"/>
              <c:layout>
                <c:manualLayout>
                  <c:x val="-1.4659167654211926E-16"/>
                  <c:y val="0.3426262190247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EB-4D86-B6FF-7ECADF966A76}"/>
                </c:ext>
              </c:extLst>
            </c:dLbl>
            <c:dLbl>
              <c:idx val="22"/>
              <c:layout>
                <c:manualLayout>
                  <c:x val="0"/>
                  <c:y val="0.36848480159264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EB-4D86-B6FF-7ECADF966A76}"/>
                </c:ext>
              </c:extLst>
            </c:dLbl>
            <c:dLbl>
              <c:idx val="23"/>
              <c:layout>
                <c:manualLayout>
                  <c:x val="-1.4659167654211926E-16"/>
                  <c:y val="0.38787873851857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EB-4D86-B6FF-7ECADF966A76}"/>
                </c:ext>
              </c:extLst>
            </c:dLbl>
            <c:dLbl>
              <c:idx val="24"/>
              <c:layout>
                <c:manualLayout>
                  <c:x val="0"/>
                  <c:y val="0.468686809043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EB-4D86-B6FF-7ECADF966A76}"/>
                </c:ext>
              </c:extLst>
            </c:dLbl>
            <c:dLbl>
              <c:idx val="25"/>
              <c:layout>
                <c:manualLayout>
                  <c:x val="-1.9990004997501249E-3"/>
                  <c:y val="0.526868619821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EB-4D86-B6FF-7ECADF966A76}"/>
                </c:ext>
              </c:extLst>
            </c:dLbl>
            <c:dLbl>
              <c:idx val="26"/>
              <c:layout>
                <c:manualLayout>
                  <c:x val="0"/>
                  <c:y val="0.5462625567469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EB-4D86-B6FF-7ECADF966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'Figure 20x'!$F$2:$F$28</c:f>
              <c:numCache>
                <c:formatCode>General</c:formatCode>
                <c:ptCount val="27"/>
                <c:pt idx="0">
                  <c:v>62.1</c:v>
                </c:pt>
                <c:pt idx="1">
                  <c:v>65.099999999999994</c:v>
                </c:pt>
                <c:pt idx="2">
                  <c:v>69.599999999999994</c:v>
                </c:pt>
                <c:pt idx="3">
                  <c:v>66.400000000000006</c:v>
                </c:pt>
                <c:pt idx="4">
                  <c:v>67.5</c:v>
                </c:pt>
                <c:pt idx="5">
                  <c:v>69.599999999999994</c:v>
                </c:pt>
                <c:pt idx="6">
                  <c:v>73.599999999999994</c:v>
                </c:pt>
                <c:pt idx="7">
                  <c:v>84.6</c:v>
                </c:pt>
                <c:pt idx="8">
                  <c:v>99.1</c:v>
                </c:pt>
                <c:pt idx="9">
                  <c:v>101.3</c:v>
                </c:pt>
                <c:pt idx="10">
                  <c:v>100.9</c:v>
                </c:pt>
                <c:pt idx="11">
                  <c:v>102.9</c:v>
                </c:pt>
                <c:pt idx="12">
                  <c:v>103.1</c:v>
                </c:pt>
                <c:pt idx="13">
                  <c:v>98.4</c:v>
                </c:pt>
                <c:pt idx="14">
                  <c:v>100.7</c:v>
                </c:pt>
                <c:pt idx="15">
                  <c:v>96.1</c:v>
                </c:pt>
                <c:pt idx="16">
                  <c:v>97.2</c:v>
                </c:pt>
                <c:pt idx="17">
                  <c:v>100</c:v>
                </c:pt>
                <c:pt idx="18">
                  <c:v>108.3</c:v>
                </c:pt>
                <c:pt idx="19">
                  <c:v>135.69999999999999</c:v>
                </c:pt>
                <c:pt idx="20">
                  <c:v>148.6</c:v>
                </c:pt>
                <c:pt idx="21">
                  <c:v>188.9</c:v>
                </c:pt>
                <c:pt idx="22">
                  <c:v>201.8</c:v>
                </c:pt>
                <c:pt idx="23">
                  <c:v>212.2</c:v>
                </c:pt>
                <c:pt idx="24">
                  <c:v>259</c:v>
                </c:pt>
                <c:pt idx="25">
                  <c:v>277.7</c:v>
                </c:pt>
                <c:pt idx="26">
                  <c:v>286.7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B-4D86-B6FF-7ECADF96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395612815"/>
        <c:axId val="395615727"/>
      </c:barChart>
      <c:lineChart>
        <c:grouping val="standard"/>
        <c:varyColors val="0"/>
        <c:ser>
          <c:idx val="0"/>
          <c:order val="0"/>
          <c:tx>
            <c:strRef>
              <c:f>'Figure 20x'!$B$1</c:f>
              <c:strCache>
                <c:ptCount val="1"/>
                <c:pt idx="0">
                  <c:v>George Town Index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20x'!$A$2:$A$28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'Figure 20x'!$B$2:$B$28</c:f>
              <c:numCache>
                <c:formatCode>General</c:formatCode>
                <c:ptCount val="27"/>
                <c:pt idx="0">
                  <c:v>60.9</c:v>
                </c:pt>
                <c:pt idx="1">
                  <c:v>67</c:v>
                </c:pt>
                <c:pt idx="2">
                  <c:v>67.7</c:v>
                </c:pt>
                <c:pt idx="3">
                  <c:v>66.2</c:v>
                </c:pt>
                <c:pt idx="4">
                  <c:v>67.7</c:v>
                </c:pt>
                <c:pt idx="5">
                  <c:v>70.8</c:v>
                </c:pt>
                <c:pt idx="6">
                  <c:v>76.8</c:v>
                </c:pt>
                <c:pt idx="7">
                  <c:v>84.4</c:v>
                </c:pt>
                <c:pt idx="8">
                  <c:v>98.7</c:v>
                </c:pt>
                <c:pt idx="9">
                  <c:v>102</c:v>
                </c:pt>
                <c:pt idx="10">
                  <c:v>102.6</c:v>
                </c:pt>
                <c:pt idx="11">
                  <c:v>105.8</c:v>
                </c:pt>
                <c:pt idx="12">
                  <c:v>101</c:v>
                </c:pt>
                <c:pt idx="13">
                  <c:v>92.5</c:v>
                </c:pt>
                <c:pt idx="14">
                  <c:v>95.9</c:v>
                </c:pt>
                <c:pt idx="15">
                  <c:v>96.6</c:v>
                </c:pt>
                <c:pt idx="16">
                  <c:v>99.2</c:v>
                </c:pt>
                <c:pt idx="17">
                  <c:v>100</c:v>
                </c:pt>
                <c:pt idx="18">
                  <c:v>101.2</c:v>
                </c:pt>
                <c:pt idx="19">
                  <c:v>106.6</c:v>
                </c:pt>
                <c:pt idx="20">
                  <c:v>125.2</c:v>
                </c:pt>
                <c:pt idx="21">
                  <c:v>146.6</c:v>
                </c:pt>
                <c:pt idx="22">
                  <c:v>157</c:v>
                </c:pt>
                <c:pt idx="23">
                  <c:v>181.2</c:v>
                </c:pt>
                <c:pt idx="24">
                  <c:v>213.1</c:v>
                </c:pt>
                <c:pt idx="25">
                  <c:v>238.4</c:v>
                </c:pt>
                <c:pt idx="26">
                  <c:v>245.2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B-4D86-B6FF-7ECADF966A76}"/>
            </c:ext>
          </c:extLst>
        </c:ser>
        <c:ser>
          <c:idx val="1"/>
          <c:order val="1"/>
          <c:tx>
            <c:strRef>
              <c:f>'Figure 20x'!$C$1</c:f>
              <c:strCache>
                <c:ptCount val="1"/>
                <c:pt idx="0">
                  <c:v>Other Cayman Islands Index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20x'!$A$2:$A$28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'Figure 20x'!$C$2:$C$28</c:f>
              <c:numCache>
                <c:formatCode>General</c:formatCode>
                <c:ptCount val="27"/>
                <c:pt idx="0">
                  <c:v>65.400000000000006</c:v>
                </c:pt>
                <c:pt idx="1">
                  <c:v>76.8</c:v>
                </c:pt>
                <c:pt idx="2">
                  <c:v>81.400000000000006</c:v>
                </c:pt>
                <c:pt idx="3">
                  <c:v>78</c:v>
                </c:pt>
                <c:pt idx="4">
                  <c:v>76.5</c:v>
                </c:pt>
                <c:pt idx="5">
                  <c:v>90</c:v>
                </c:pt>
                <c:pt idx="6">
                  <c:v>96.2</c:v>
                </c:pt>
                <c:pt idx="7">
                  <c:v>97.7</c:v>
                </c:pt>
                <c:pt idx="8">
                  <c:v>114.1</c:v>
                </c:pt>
                <c:pt idx="9">
                  <c:v>121.8</c:v>
                </c:pt>
                <c:pt idx="10">
                  <c:v>115.4</c:v>
                </c:pt>
                <c:pt idx="11">
                  <c:v>127.7</c:v>
                </c:pt>
                <c:pt idx="12">
                  <c:v>123.4</c:v>
                </c:pt>
                <c:pt idx="13">
                  <c:v>108.1</c:v>
                </c:pt>
                <c:pt idx="14">
                  <c:v>111</c:v>
                </c:pt>
                <c:pt idx="15">
                  <c:v>97.1</c:v>
                </c:pt>
                <c:pt idx="16">
                  <c:v>103.1</c:v>
                </c:pt>
                <c:pt idx="17">
                  <c:v>100</c:v>
                </c:pt>
                <c:pt idx="18">
                  <c:v>116.7</c:v>
                </c:pt>
                <c:pt idx="19">
                  <c:v>114</c:v>
                </c:pt>
                <c:pt idx="20">
                  <c:v>126.8</c:v>
                </c:pt>
                <c:pt idx="21">
                  <c:v>142.1</c:v>
                </c:pt>
                <c:pt idx="22">
                  <c:v>154</c:v>
                </c:pt>
                <c:pt idx="23">
                  <c:v>165.8</c:v>
                </c:pt>
                <c:pt idx="24">
                  <c:v>196.6</c:v>
                </c:pt>
                <c:pt idx="25">
                  <c:v>225</c:v>
                </c:pt>
                <c:pt idx="26">
                  <c:v>218.2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B-4D86-B6FF-7ECADF966A76}"/>
            </c:ext>
          </c:extLst>
        </c:ser>
        <c:ser>
          <c:idx val="2"/>
          <c:order val="2"/>
          <c:tx>
            <c:strRef>
              <c:f>'Figure 20x'!$D$1</c:f>
              <c:strCache>
                <c:ptCount val="1"/>
                <c:pt idx="0">
                  <c:v>Seven Mile Beach Index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20x'!$A$2:$A$28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'Figure 20x'!$D$2:$D$28</c:f>
              <c:numCache>
                <c:formatCode>General</c:formatCode>
                <c:ptCount val="27"/>
                <c:pt idx="0">
                  <c:v>60.3</c:v>
                </c:pt>
                <c:pt idx="1">
                  <c:v>60.9</c:v>
                </c:pt>
                <c:pt idx="2">
                  <c:v>65.099999999999994</c:v>
                </c:pt>
                <c:pt idx="3">
                  <c:v>61.4</c:v>
                </c:pt>
                <c:pt idx="4">
                  <c:v>62.9</c:v>
                </c:pt>
                <c:pt idx="5">
                  <c:v>61.6</c:v>
                </c:pt>
                <c:pt idx="6">
                  <c:v>64.7</c:v>
                </c:pt>
                <c:pt idx="7">
                  <c:v>80.900000000000006</c:v>
                </c:pt>
                <c:pt idx="8">
                  <c:v>96.4</c:v>
                </c:pt>
                <c:pt idx="9">
                  <c:v>99.7</c:v>
                </c:pt>
                <c:pt idx="10">
                  <c:v>97.1</c:v>
                </c:pt>
                <c:pt idx="11">
                  <c:v>97.5</c:v>
                </c:pt>
                <c:pt idx="12">
                  <c:v>98.4</c:v>
                </c:pt>
                <c:pt idx="13">
                  <c:v>102.1</c:v>
                </c:pt>
                <c:pt idx="14">
                  <c:v>104.1</c:v>
                </c:pt>
                <c:pt idx="15">
                  <c:v>96.2</c:v>
                </c:pt>
                <c:pt idx="16">
                  <c:v>95.6</c:v>
                </c:pt>
                <c:pt idx="17">
                  <c:v>100</c:v>
                </c:pt>
                <c:pt idx="18">
                  <c:v>111.4</c:v>
                </c:pt>
                <c:pt idx="19">
                  <c:v>163</c:v>
                </c:pt>
                <c:pt idx="20">
                  <c:v>167.8</c:v>
                </c:pt>
                <c:pt idx="21">
                  <c:v>234.8</c:v>
                </c:pt>
                <c:pt idx="22">
                  <c:v>241.5</c:v>
                </c:pt>
                <c:pt idx="23">
                  <c:v>234.4</c:v>
                </c:pt>
                <c:pt idx="24">
                  <c:v>293.7</c:v>
                </c:pt>
                <c:pt idx="25">
                  <c:v>303.7</c:v>
                </c:pt>
                <c:pt idx="26">
                  <c:v>311.89999999999998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B-4D86-B6FF-7ECADF966A76}"/>
            </c:ext>
          </c:extLst>
        </c:ser>
        <c:ser>
          <c:idx val="3"/>
          <c:order val="3"/>
          <c:tx>
            <c:strRef>
              <c:f>'Figure 20x'!$E$1</c:f>
              <c:strCache>
                <c:ptCount val="1"/>
                <c:pt idx="0">
                  <c:v>West Bay Index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20x'!$A$2:$A$28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'Figure 20x'!$E$2:$E$28</c:f>
              <c:numCache>
                <c:formatCode>General</c:formatCode>
                <c:ptCount val="27"/>
                <c:pt idx="0">
                  <c:v>56.8</c:v>
                </c:pt>
                <c:pt idx="1">
                  <c:v>57.6</c:v>
                </c:pt>
                <c:pt idx="2">
                  <c:v>77.400000000000006</c:v>
                </c:pt>
                <c:pt idx="3">
                  <c:v>72.3</c:v>
                </c:pt>
                <c:pt idx="4">
                  <c:v>68.7</c:v>
                </c:pt>
                <c:pt idx="5">
                  <c:v>76.3</c:v>
                </c:pt>
                <c:pt idx="6">
                  <c:v>74.2</c:v>
                </c:pt>
                <c:pt idx="7">
                  <c:v>86.7</c:v>
                </c:pt>
                <c:pt idx="8">
                  <c:v>98.5</c:v>
                </c:pt>
                <c:pt idx="9">
                  <c:v>89.3</c:v>
                </c:pt>
                <c:pt idx="10">
                  <c:v>98.5</c:v>
                </c:pt>
                <c:pt idx="11">
                  <c:v>94.7</c:v>
                </c:pt>
                <c:pt idx="12">
                  <c:v>112.3</c:v>
                </c:pt>
                <c:pt idx="13">
                  <c:v>97.7</c:v>
                </c:pt>
                <c:pt idx="14">
                  <c:v>96.4</c:v>
                </c:pt>
                <c:pt idx="15">
                  <c:v>95.3</c:v>
                </c:pt>
                <c:pt idx="16">
                  <c:v>96.3</c:v>
                </c:pt>
                <c:pt idx="17">
                  <c:v>100</c:v>
                </c:pt>
                <c:pt idx="18">
                  <c:v>111.1</c:v>
                </c:pt>
                <c:pt idx="19">
                  <c:v>109.8</c:v>
                </c:pt>
                <c:pt idx="20">
                  <c:v>125.5</c:v>
                </c:pt>
                <c:pt idx="21">
                  <c:v>138.1</c:v>
                </c:pt>
                <c:pt idx="22">
                  <c:v>173.9</c:v>
                </c:pt>
                <c:pt idx="23">
                  <c:v>185.1</c:v>
                </c:pt>
                <c:pt idx="24">
                  <c:v>234.3</c:v>
                </c:pt>
                <c:pt idx="25">
                  <c:v>238.8</c:v>
                </c:pt>
                <c:pt idx="26">
                  <c:v>263.8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EB-4D86-B6FF-7ECADF96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12815"/>
        <c:axId val="395615727"/>
      </c:lineChart>
      <c:catAx>
        <c:axId val="39561281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615727"/>
        <c:crosses val="autoZero"/>
        <c:auto val="1"/>
        <c:lblAlgn val="ctr"/>
        <c:lblOffset val="100"/>
        <c:noMultiLvlLbl val="0"/>
      </c:catAx>
      <c:valAx>
        <c:axId val="39561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61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0020548938920328"/>
          <c:y val="3.1412622717934907E-2"/>
          <c:w val="0.43166646882707499"/>
          <c:h val="0.9487038768041319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B3A2C7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('Figure 2'!$A$7,'Figure 2'!$A$8,'Figure 2'!$A$11,'Figure 2'!$A$12,'Figure 2'!$A$15,'Figure 2'!$A$18,'Figure 2'!$A$19,'Figure 2'!$A$20,'Figure 2'!$A$23,'Figure 2'!$A$27,'Figure 2'!$A$29,'Figure 2'!$A$30,'Figure 2'!$A$31,'Figure 2'!$A$32)</c:f>
              <c:strCache>
                <c:ptCount val="14"/>
                <c:pt idx="0">
                  <c:v>Agriculture and Fishing</c:v>
                </c:pt>
                <c:pt idx="1">
                  <c:v>Mining &amp; Quarrying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Electricity &amp; Water Supply</c:v>
                </c:pt>
                <c:pt idx="5">
                  <c:v>Wholesale &amp; Retail Trade, Repairs &amp; Installation of Machinery</c:v>
                </c:pt>
                <c:pt idx="6">
                  <c:v>Hotels &amp; Restaurants incl. Bars</c:v>
                </c:pt>
                <c:pt idx="7">
                  <c:v>Transport, Storage &amp; Communication</c:v>
                </c:pt>
                <c:pt idx="8">
                  <c:v>Financing &amp; Insurance Services</c:v>
                </c:pt>
                <c:pt idx="9">
                  <c:v>Business Activities (Mainly legal &amp; Accounting</c:v>
                </c:pt>
                <c:pt idx="10">
                  <c:v>Real Estate</c:v>
                </c:pt>
                <c:pt idx="11">
                  <c:v>Health and Social Services</c:v>
                </c:pt>
                <c:pt idx="12">
                  <c:v>Producers of Government Services</c:v>
                </c:pt>
                <c:pt idx="13">
                  <c:v>Other services</c:v>
                </c:pt>
              </c:strCache>
            </c:strRef>
          </c:cat>
          <c:val>
            <c:numRef>
              <c:f>('Figure 2'!$B$7,'Figure 2'!$B$8,'Figure 2'!$B$11,'Figure 2'!$B$12,'Figure 2'!$B$15,'Figure 2'!$B$18,'Figure 2'!$B$19,'Figure 2'!$B$20,'Figure 2'!$B$23,'Figure 2'!$B$26,'Figure 2'!$B$29,'Figure 2'!$B$30,'Figure 2'!$B$31,'Figure 2'!$B$32)</c:f>
              <c:numCache>
                <c:formatCode>_(* #,##0.0_);_(* \(#,##0.0\);_(* "-"??_);_(@_)</c:formatCode>
                <c:ptCount val="14"/>
                <c:pt idx="0">
                  <c:v>4.4137948580781794</c:v>
                </c:pt>
                <c:pt idx="1">
                  <c:v>-1.8513168627214416</c:v>
                </c:pt>
                <c:pt idx="2">
                  <c:v>-0.51645047838456692</c:v>
                </c:pt>
                <c:pt idx="3">
                  <c:v>-2.0570187363571746</c:v>
                </c:pt>
                <c:pt idx="4">
                  <c:v>2.7553137467903888</c:v>
                </c:pt>
                <c:pt idx="5">
                  <c:v>3.5888038171487224</c:v>
                </c:pt>
                <c:pt idx="6">
                  <c:v>3.1455650162146576</c:v>
                </c:pt>
                <c:pt idx="7">
                  <c:v>2.1251615246572486</c:v>
                </c:pt>
                <c:pt idx="8">
                  <c:v>2.9588190330516184</c:v>
                </c:pt>
                <c:pt idx="9">
                  <c:v>3.1689117860864924</c:v>
                </c:pt>
                <c:pt idx="10">
                  <c:v>3.3881589326634654</c:v>
                </c:pt>
                <c:pt idx="11">
                  <c:v>5.6079258010117927</c:v>
                </c:pt>
                <c:pt idx="12">
                  <c:v>4.04721753794266</c:v>
                </c:pt>
                <c:pt idx="13">
                  <c:v>0.75142395049574429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5-4937-A75F-3C1121777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414691392"/>
        <c:axId val="414694920"/>
      </c:barChart>
      <c:catAx>
        <c:axId val="414691392"/>
        <c:scaling>
          <c:orientation val="maxMin"/>
        </c:scaling>
        <c:delete val="0"/>
        <c:axPos val="l"/>
        <c:majorGridlines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000" b="1">
                <a:solidFill>
                  <a:schemeClr val="tx1"/>
                </a:solidFill>
              </a:defRPr>
            </a:pPr>
            <a:endParaRPr lang="en-US"/>
          </a:p>
        </c:txPr>
        <c:crossAx val="414694920"/>
        <c:crosses val="autoZero"/>
        <c:auto val="1"/>
        <c:lblAlgn val="ctr"/>
        <c:lblOffset val="100"/>
        <c:noMultiLvlLbl val="0"/>
      </c:catAx>
      <c:valAx>
        <c:axId val="414694920"/>
        <c:scaling>
          <c:orientation val="minMax"/>
          <c:max val="8"/>
          <c:min val="-6"/>
        </c:scaling>
        <c:delete val="1"/>
        <c:axPos val="t"/>
        <c:numFmt formatCode="_(* #,##0.0_);_(* \(#,##0.0\);_(* &quot;-&quot;??_);_(@_)" sourceLinked="1"/>
        <c:majorTickMark val="out"/>
        <c:minorTickMark val="none"/>
        <c:tickLblPos val="nextTo"/>
        <c:crossAx val="4146913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8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20'!$A$19</c:f>
              <c:strCache>
                <c:ptCount val="1"/>
                <c:pt idx="0">
                  <c:v>Net Lending (Overall Balance)</c:v>
                </c:pt>
              </c:strCache>
            </c:strRef>
          </c:tx>
          <c:spPr>
            <a:solidFill>
              <a:srgbClr val="C3D69B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20'!$B$18:$G$18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20'!$B$19:$G$19</c:f>
              <c:numCache>
                <c:formatCode>0.0</c:formatCode>
                <c:ptCount val="6"/>
                <c:pt idx="0">
                  <c:v>69.047062530000005</c:v>
                </c:pt>
                <c:pt idx="1">
                  <c:v>136.44424979000001</c:v>
                </c:pt>
                <c:pt idx="2">
                  <c:v>144.68247488000003</c:v>
                </c:pt>
                <c:pt idx="3">
                  <c:v>145.36092454999982</c:v>
                </c:pt>
                <c:pt idx="4">
                  <c:v>181.9965813</c:v>
                </c:pt>
                <c:pt idx="5">
                  <c:v>164.8862881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2-4ECB-A615-A224EB67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-405381248"/>
        <c:axId val="-405374720"/>
      </c:barChart>
      <c:catAx>
        <c:axId val="-4053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50"/>
            </a:pPr>
            <a:endParaRPr lang="en-US"/>
          </a:p>
        </c:txPr>
        <c:crossAx val="-405374720"/>
        <c:crosses val="autoZero"/>
        <c:auto val="1"/>
        <c:lblAlgn val="ctr"/>
        <c:lblOffset val="100"/>
        <c:noMultiLvlLbl val="0"/>
      </c:catAx>
      <c:valAx>
        <c:axId val="-40537472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-405381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871705073596991E-2"/>
          <c:y val="4.0412831871166295E-2"/>
          <c:w val="0.86857273107558619"/>
          <c:h val="0.691750876142722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7933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37558685446009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D-4F74-AB04-A22B52807AD5}"/>
                </c:ext>
              </c:extLst>
            </c:dLbl>
            <c:dLbl>
              <c:idx val="1"/>
              <c:layout>
                <c:manualLayout>
                  <c:x val="-1.5431920494569687E-17"/>
                  <c:y val="0.38636575357657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D-4F74-AB04-A22B52807AD5}"/>
                </c:ext>
              </c:extLst>
            </c:dLbl>
            <c:dLbl>
              <c:idx val="2"/>
              <c:layout>
                <c:manualLayout>
                  <c:x val="2.962962962962932E-3"/>
                  <c:y val="0.37790248049979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D-4F74-AB04-A22B52807AD5}"/>
                </c:ext>
              </c:extLst>
            </c:dLbl>
            <c:dLbl>
              <c:idx val="3"/>
              <c:layout>
                <c:manualLayout>
                  <c:x val="2.9629629629629628E-3"/>
                  <c:y val="0.34973346641528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D-4F74-AB04-A22B52807AD5}"/>
                </c:ext>
              </c:extLst>
            </c:dLbl>
            <c:dLbl>
              <c:idx val="4"/>
              <c:layout>
                <c:manualLayout>
                  <c:x val="4.0404040404040404E-4"/>
                  <c:y val="0.32579608886917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D-4F74-AB04-A22B52807AD5}"/>
                </c:ext>
              </c:extLst>
            </c:dLbl>
            <c:dLbl>
              <c:idx val="5"/>
              <c:layout>
                <c:manualLayout>
                  <c:x val="4.0404040404034229E-4"/>
                  <c:y val="0.316869616650031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D-4F74-AB04-A22B52807AD5}"/>
                </c:ext>
              </c:extLst>
            </c:dLbl>
            <c:dLbl>
              <c:idx val="6"/>
              <c:layout>
                <c:manualLayout>
                  <c:x val="0"/>
                  <c:y val="0.3023219104654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D-4F74-AB04-A22B52807AD5}"/>
                </c:ext>
              </c:extLst>
            </c:dLbl>
            <c:dLbl>
              <c:idx val="7"/>
              <c:layout>
                <c:manualLayout>
                  <c:x val="0"/>
                  <c:y val="0.29339543824627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D-4F74-AB04-A22B52807AD5}"/>
                </c:ext>
              </c:extLst>
            </c:dLbl>
            <c:dLbl>
              <c:idx val="8"/>
              <c:layout>
                <c:manualLayout>
                  <c:x val="0"/>
                  <c:y val="0.2750792946656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D-4F74-AB04-A22B52807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21'!$A$3:$B$11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2023</c:v>
                  </c:pt>
                  <c:pt idx="3">
                    <c:v>2024</c:v>
                  </c:pt>
                  <c:pt idx="7">
                    <c:v>2025</c:v>
                  </c:pt>
                </c:lvl>
              </c:multiLvlStrCache>
            </c:multiLvlStrRef>
          </c:cat>
          <c:val>
            <c:numRef>
              <c:f>'Figure 21'!$C$3:$C$11</c:f>
              <c:numCache>
                <c:formatCode>0.0</c:formatCode>
                <c:ptCount val="9"/>
                <c:pt idx="0">
                  <c:v>477.18826723000001</c:v>
                </c:pt>
                <c:pt idx="1">
                  <c:v>469.04925378000002</c:v>
                </c:pt>
                <c:pt idx="2">
                  <c:v>453.19882367000002</c:v>
                </c:pt>
                <c:pt idx="3">
                  <c:v>445.90558104000002</c:v>
                </c:pt>
                <c:pt idx="4">
                  <c:v>430.05515092000002</c:v>
                </c:pt>
                <c:pt idx="5">
                  <c:v>421.07036632000001</c:v>
                </c:pt>
                <c:pt idx="6">
                  <c:v>405.21993621000001</c:v>
                </c:pt>
                <c:pt idx="7">
                  <c:v>396.85683621999999</c:v>
                </c:pt>
                <c:pt idx="8">
                  <c:v>381.00640609999999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CD-4F74-AB04-A22B5280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-1658815952"/>
        <c:axId val="-1658814864"/>
      </c:barChart>
      <c:catAx>
        <c:axId val="-165881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-1658814864"/>
        <c:crosses val="autoZero"/>
        <c:auto val="1"/>
        <c:lblAlgn val="ctr"/>
        <c:lblOffset val="100"/>
        <c:noMultiLvlLbl val="0"/>
      </c:catAx>
      <c:valAx>
        <c:axId val="-1658814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-1658815952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0343707036621"/>
          <c:y val="7.1513814396388861E-2"/>
          <c:w val="0.85316987815547451"/>
          <c:h val="0.62719991425955268"/>
        </c:manualLayout>
      </c:layout>
      <c:lineChart>
        <c:grouping val="standard"/>
        <c:varyColors val="0"/>
        <c:ser>
          <c:idx val="0"/>
          <c:order val="0"/>
          <c:marker>
            <c:symbol val="diamond"/>
            <c:size val="5"/>
            <c:spPr>
              <a:solidFill>
                <a:schemeClr val="accent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8905508965222539E-2"/>
                  <c:y val="-4.8404669012520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E5-44A5-B76B-90AFB9EA9DFF}"/>
                </c:ext>
              </c:extLst>
            </c:dLbl>
            <c:dLbl>
              <c:idx val="1"/>
              <c:layout>
                <c:manualLayout>
                  <c:x val="-2.3331230867527055E-2"/>
                  <c:y val="-5.346737682770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E5-44A5-B76B-90AFB9EA9DFF}"/>
                </c:ext>
              </c:extLst>
            </c:dLbl>
            <c:dLbl>
              <c:idx val="2"/>
              <c:layout>
                <c:manualLayout>
                  <c:x val="-3.1158788832345612E-2"/>
                  <c:y val="-8.890633153401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E5-44A5-B76B-90AFB9EA9DFF}"/>
                </c:ext>
              </c:extLst>
            </c:dLbl>
            <c:dLbl>
              <c:idx val="3"/>
              <c:layout>
                <c:manualLayout>
                  <c:x val="-2.594546495669748E-2"/>
                  <c:y val="-4.7478631984593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5-44A5-B76B-90AFB9EA9DFF}"/>
                </c:ext>
              </c:extLst>
            </c:dLbl>
            <c:dLbl>
              <c:idx val="4"/>
              <c:layout>
                <c:manualLayout>
                  <c:x val="-2.8544554743175139E-2"/>
                  <c:y val="-5.8530084642893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5-44A5-B76B-90AFB9EA9DFF}"/>
                </c:ext>
              </c:extLst>
            </c:dLbl>
            <c:dLbl>
              <c:idx val="5"/>
              <c:layout>
                <c:manualLayout>
                  <c:x val="-4.4154237764733664E-2"/>
                  <c:y val="-5.8530084642893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5-44A5-B76B-90AFB9EA9DFF}"/>
                </c:ext>
              </c:extLst>
            </c:dLbl>
            <c:dLbl>
              <c:idx val="6"/>
              <c:layout>
                <c:manualLayout>
                  <c:x val="-3.6316464696331652E-2"/>
                  <c:y val="-7.3162610334401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5-44A5-B76B-90AFB9EA9DFF}"/>
                </c:ext>
              </c:extLst>
            </c:dLbl>
            <c:dLbl>
              <c:idx val="7"/>
              <c:layout>
                <c:manualLayout>
                  <c:x val="-3.1128398311141413E-2"/>
                  <c:y val="-5.853008826752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5-44A5-B76B-90AFB9EA9DFF}"/>
                </c:ext>
              </c:extLst>
            </c:dLbl>
            <c:dLbl>
              <c:idx val="8"/>
              <c:layout>
                <c:manualLayout>
                  <c:x val="-2.8534365118546297E-2"/>
                  <c:y val="-5.8530088267520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E5-44A5-B76B-90AFB9EA9DFF}"/>
                </c:ext>
              </c:extLst>
            </c:dLbl>
            <c:dLbl>
              <c:idx val="9"/>
              <c:layout>
                <c:manualLayout>
                  <c:x val="-2.3346298733356061E-2"/>
                  <c:y val="-4.8775073556267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E5-44A5-B76B-90AFB9EA9D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3'!$B$3:$C$12</c:f>
              <c:multiLvlStrCache>
                <c:ptCount val="10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3'!$D$3:$D$12</c:f>
              <c:numCache>
                <c:formatCode>0.0</c:formatCode>
                <c:ptCount val="10"/>
                <c:pt idx="0">
                  <c:v>6.5651998638557814</c:v>
                </c:pt>
                <c:pt idx="1">
                  <c:v>4.1322135900471579</c:v>
                </c:pt>
                <c:pt idx="2">
                  <c:v>1.153008836164247</c:v>
                </c:pt>
                <c:pt idx="3">
                  <c:v>3.5624000412732642</c:v>
                </c:pt>
                <c:pt idx="4">
                  <c:v>1.4795364359107452</c:v>
                </c:pt>
                <c:pt idx="5">
                  <c:v>1.7423045341319323</c:v>
                </c:pt>
                <c:pt idx="6">
                  <c:v>4.0842899354029925</c:v>
                </c:pt>
                <c:pt idx="7">
                  <c:v>2.9167053502620206</c:v>
                </c:pt>
                <c:pt idx="8">
                  <c:v>1.8477169158234545</c:v>
                </c:pt>
                <c:pt idx="9">
                  <c:v>1.854740503620107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E5-44A5-B76B-90AFB9EA9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23632"/>
        <c:axId val="939513832"/>
      </c:lineChart>
      <c:catAx>
        <c:axId val="93952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n-US"/>
          </a:p>
        </c:txPr>
        <c:crossAx val="939513832"/>
        <c:crosses val="autoZero"/>
        <c:auto val="1"/>
        <c:lblAlgn val="ctr"/>
        <c:lblOffset val="100"/>
        <c:noMultiLvlLbl val="0"/>
      </c:catAx>
      <c:valAx>
        <c:axId val="93951383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93952363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5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2328102258679"/>
          <c:y val="3.5992395323471732E-2"/>
          <c:w val="0.83312909656784706"/>
          <c:h val="0.57210390067741368"/>
        </c:manualLayout>
      </c:layout>
      <c:lineChart>
        <c:grouping val="standard"/>
        <c:varyColors val="0"/>
        <c:ser>
          <c:idx val="0"/>
          <c:order val="0"/>
          <c:tx>
            <c:v>Non-Food</c:v>
          </c:tx>
          <c:spPr>
            <a:ln w="25400">
              <a:solidFill>
                <a:srgbClr val="4F81BD"/>
              </a:solidFill>
            </a:ln>
          </c:spPr>
          <c:marker>
            <c:symbol val="diamond"/>
            <c:size val="5"/>
          </c:marker>
          <c:dLbls>
            <c:dLbl>
              <c:idx val="1"/>
              <c:layout>
                <c:manualLayout>
                  <c:x val="-3.5734720203975327E-2"/>
                  <c:y val="-2.9304988425712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5-47BF-8B57-299D070F5D84}"/>
                </c:ext>
              </c:extLst>
            </c:dLbl>
            <c:dLbl>
              <c:idx val="5"/>
              <c:layout>
                <c:manualLayout>
                  <c:x val="-3.1202841484461282E-2"/>
                  <c:y val="-4.1237195036649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5-47BF-8B57-299D070F5D84}"/>
                </c:ext>
              </c:extLst>
            </c:dLbl>
            <c:dLbl>
              <c:idx val="9"/>
              <c:layout>
                <c:manualLayout>
                  <c:x val="-4.0939709349141248E-2"/>
                  <c:y val="-6.8054701378092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5-47BF-8B57-299D070F5D84}"/>
                </c:ext>
              </c:extLst>
            </c:dLbl>
            <c:dLbl>
              <c:idx val="13"/>
              <c:layout>
                <c:manualLayout>
                  <c:x val="-3.6998495588730549E-3"/>
                  <c:y val="9.71316354191687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5-47BF-8B57-299D070F5D8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4F81BD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4'!$B$3:$C$16</c:f>
              <c:multiLvlStrCache>
                <c:ptCount val="14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  <c:pt idx="10">
                    <c:v>QTR 3</c:v>
                  </c:pt>
                  <c:pt idx="11">
                    <c:v>QTR 4</c:v>
                  </c:pt>
                  <c:pt idx="12">
                    <c:v>QTR 1</c:v>
                  </c:pt>
                  <c:pt idx="13">
                    <c:v>QTR 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'Figure 4'!$D$3:$D$16</c:f>
              <c:numCache>
                <c:formatCode>0.00</c:formatCode>
                <c:ptCount val="14"/>
                <c:pt idx="0">
                  <c:v>11.632135879913449</c:v>
                </c:pt>
                <c:pt idx="1">
                  <c:v>12.438933885167643</c:v>
                </c:pt>
                <c:pt idx="2">
                  <c:v>9.1819055694108727</c:v>
                </c:pt>
                <c:pt idx="3">
                  <c:v>5.3766448117989825</c:v>
                </c:pt>
                <c:pt idx="4">
                  <c:v>6.1941162264184726</c:v>
                </c:pt>
                <c:pt idx="5">
                  <c:v>3.9288688271406897</c:v>
                </c:pt>
                <c:pt idx="6">
                  <c:v>0.88819331061877449</c:v>
                </c:pt>
                <c:pt idx="7">
                  <c:v>3.8791545428802294</c:v>
                </c:pt>
                <c:pt idx="8">
                  <c:v>1.5045040103758254</c:v>
                </c:pt>
                <c:pt idx="9">
                  <c:v>1.7408111533101334</c:v>
                </c:pt>
                <c:pt idx="10">
                  <c:v>4.2235239581224704</c:v>
                </c:pt>
                <c:pt idx="11">
                  <c:v>2.8749968712855605</c:v>
                </c:pt>
                <c:pt idx="12">
                  <c:v>1.7648298008951002</c:v>
                </c:pt>
                <c:pt idx="13">
                  <c:v>1.7645782331508855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F5-47BF-8B57-299D070F5D84}"/>
            </c:ext>
          </c:extLst>
        </c:ser>
        <c:ser>
          <c:idx val="1"/>
          <c:order val="1"/>
          <c:tx>
            <c:v>Food</c:v>
          </c:tx>
          <c:spPr>
            <a:ln w="254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7418798498618561E-2"/>
                  <c:y val="5.3453941724714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5-47BF-8B57-299D070F5D84}"/>
                </c:ext>
              </c:extLst>
            </c:dLbl>
            <c:dLbl>
              <c:idx val="5"/>
              <c:layout>
                <c:manualLayout>
                  <c:x val="-1.8887295007941566E-2"/>
                  <c:y val="-4.5919700573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5-47BF-8B57-299D070F5D84}"/>
                </c:ext>
              </c:extLst>
            </c:dLbl>
            <c:dLbl>
              <c:idx val="9"/>
              <c:layout>
                <c:manualLayout>
                  <c:x val="-4.2742293533828281E-2"/>
                  <c:y val="-0.10647183501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5-47BF-8B57-299D070F5D84}"/>
                </c:ext>
              </c:extLst>
            </c:dLbl>
            <c:dLbl>
              <c:idx val="13"/>
              <c:layout>
                <c:manualLayout>
                  <c:x val="-5.5497743383097183E-3"/>
                  <c:y val="-4.1263854171890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5-47BF-8B57-299D070F5D8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4'!$B$3:$C$16</c:f>
              <c:multiLvlStrCache>
                <c:ptCount val="14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  <c:pt idx="10">
                    <c:v>QTR 3</c:v>
                  </c:pt>
                  <c:pt idx="11">
                    <c:v>QTR 4</c:v>
                  </c:pt>
                  <c:pt idx="12">
                    <c:v>QTR 1</c:v>
                  </c:pt>
                  <c:pt idx="13">
                    <c:v>QTR 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'Figure 4'!$E$3:$E$16</c:f>
              <c:numCache>
                <c:formatCode>0.00</c:formatCode>
                <c:ptCount val="14"/>
                <c:pt idx="0">
                  <c:v>4.8577662258157233</c:v>
                </c:pt>
                <c:pt idx="1">
                  <c:v>7.9081274459047393</c:v>
                </c:pt>
                <c:pt idx="2">
                  <c:v>9.9864881568908288</c:v>
                </c:pt>
                <c:pt idx="3">
                  <c:v>13.987657973497235</c:v>
                </c:pt>
                <c:pt idx="4">
                  <c:v>12.251085553922778</c:v>
                </c:pt>
                <c:pt idx="5">
                  <c:v>7.0053453737290994</c:v>
                </c:pt>
                <c:pt idx="6">
                  <c:v>4.8892760839286353</c:v>
                </c:pt>
                <c:pt idx="7">
                  <c:v>-0.62850445644070874</c:v>
                </c:pt>
                <c:pt idx="8">
                  <c:v>1.1399534857605431</c:v>
                </c:pt>
                <c:pt idx="9">
                  <c:v>1.7621263687812814</c:v>
                </c:pt>
                <c:pt idx="10">
                  <c:v>2.1951980089738043</c:v>
                </c:pt>
                <c:pt idx="11">
                  <c:v>3.4935841942248089</c:v>
                </c:pt>
                <c:pt idx="12">
                  <c:v>2.9783914319565952</c:v>
                </c:pt>
                <c:pt idx="13">
                  <c:v>3.092491015698883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F5-47BF-8B57-299D070F5D84}"/>
            </c:ext>
          </c:extLst>
        </c:ser>
        <c:ser>
          <c:idx val="2"/>
          <c:order val="2"/>
          <c:tx>
            <c:v>Core Inflation</c:v>
          </c:tx>
          <c:spPr>
            <a:ln w="25400">
              <a:solidFill>
                <a:srgbClr val="FAC090"/>
              </a:solidFill>
            </a:ln>
          </c:spPr>
          <c:marker>
            <c:spPr>
              <a:solidFill>
                <a:srgbClr val="F79646"/>
              </a:solidFill>
              <a:ln>
                <a:solidFill>
                  <a:srgbClr val="F79646"/>
                </a:solidFill>
              </a:ln>
            </c:spPr>
          </c:marker>
          <c:dLbls>
            <c:dLbl>
              <c:idx val="1"/>
              <c:layout>
                <c:manualLayout>
                  <c:x val="-5.2185941037799062E-2"/>
                  <c:y val="5.6189010629340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5-47BF-8B57-299D070F5D84}"/>
                </c:ext>
              </c:extLst>
            </c:dLbl>
            <c:dLbl>
              <c:idx val="5"/>
              <c:layout>
                <c:manualLayout>
                  <c:x val="-3.801522590057841E-2"/>
                  <c:y val="4.588063570159723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F79646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5-47BF-8B57-299D070F5D84}"/>
                </c:ext>
              </c:extLst>
            </c:dLbl>
            <c:dLbl>
              <c:idx val="9"/>
              <c:layout>
                <c:manualLayout>
                  <c:x val="-4.3130340747404572E-2"/>
                  <c:y val="-0.11889631180102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5-47BF-8B57-299D070F5D84}"/>
                </c:ext>
              </c:extLst>
            </c:dLbl>
            <c:dLbl>
              <c:idx val="13"/>
              <c:layout>
                <c:manualLayout>
                  <c:x val="-4.0878967724493473E-3"/>
                  <c:y val="-3.07187144489873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5-47BF-8B57-299D070F5D8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7964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4'!$B$3:$C$16</c:f>
              <c:multiLvlStrCache>
                <c:ptCount val="14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  <c:pt idx="10">
                    <c:v>QTR 3</c:v>
                  </c:pt>
                  <c:pt idx="11">
                    <c:v>QTR 4</c:v>
                  </c:pt>
                  <c:pt idx="12">
                    <c:v>QTR 1</c:v>
                  </c:pt>
                  <c:pt idx="13">
                    <c:v>QTR 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'Figure 4'!$F$3:$F$16</c:f>
              <c:numCache>
                <c:formatCode>0.00</c:formatCode>
                <c:ptCount val="14"/>
                <c:pt idx="0">
                  <c:v>9.4010996467616508</c:v>
                </c:pt>
                <c:pt idx="1">
                  <c:v>10.634305668867341</c:v>
                </c:pt>
                <c:pt idx="2">
                  <c:v>5.5467984793722707</c:v>
                </c:pt>
                <c:pt idx="3">
                  <c:v>4.0074995069351758</c:v>
                </c:pt>
                <c:pt idx="4">
                  <c:v>4.8445611656950121</c:v>
                </c:pt>
                <c:pt idx="5">
                  <c:v>3.9124568637004131</c:v>
                </c:pt>
                <c:pt idx="6">
                  <c:v>3.0495247795152096</c:v>
                </c:pt>
                <c:pt idx="7">
                  <c:v>4.1244225236219023</c:v>
                </c:pt>
                <c:pt idx="8">
                  <c:v>2.5555916748318737</c:v>
                </c:pt>
                <c:pt idx="9">
                  <c:v>2.4988406836605748</c:v>
                </c:pt>
                <c:pt idx="10">
                  <c:v>4.763722603639593</c:v>
                </c:pt>
                <c:pt idx="11">
                  <c:v>4.5166147678477273</c:v>
                </c:pt>
                <c:pt idx="12">
                  <c:v>3.3416237849030779</c:v>
                </c:pt>
                <c:pt idx="13">
                  <c:v>3.0156197084661613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F5-47BF-8B57-299D070F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17360"/>
        <c:axId val="939513440"/>
      </c:lineChart>
      <c:catAx>
        <c:axId val="939517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n-US"/>
          </a:p>
        </c:txPr>
        <c:crossAx val="939513440"/>
        <c:crosses val="autoZero"/>
        <c:auto val="1"/>
        <c:lblAlgn val="ctr"/>
        <c:lblOffset val="100"/>
        <c:noMultiLvlLbl val="0"/>
      </c:catAx>
      <c:valAx>
        <c:axId val="93951344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93951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826330868946723"/>
          <c:y val="0.90201224846894135"/>
          <c:w val="0.60753240768568051"/>
          <c:h val="9.798775153105861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6469816272965"/>
          <c:y val="5.6030262719768333E-2"/>
          <c:w val="0.81633542642612711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'Figure 5'!$A$1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 w="34925">
              <a:solidFill>
                <a:srgbClr val="FF0000"/>
              </a:solidFill>
            </a:ln>
          </c:spPr>
          <c:marker>
            <c:symbol val="square"/>
            <c:size val="8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6.8571070372337714E-2"/>
                  <c:y val="-6.670498285770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1-4F75-9DE8-8A035BE19DE4}"/>
                </c:ext>
              </c:extLst>
            </c:dLbl>
            <c:dLbl>
              <c:idx val="1"/>
              <c:layout>
                <c:manualLayout>
                  <c:x val="-6.4380404390970675E-2"/>
                  <c:y val="-6.5344412440220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81-4F75-9DE8-8A035BE19DE4}"/>
                </c:ext>
              </c:extLst>
            </c:dLbl>
            <c:dLbl>
              <c:idx val="2"/>
              <c:layout>
                <c:manualLayout>
                  <c:x val="-8.0801989035069355E-2"/>
                  <c:y val="-4.2383583092190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1-4F75-9DE8-8A035BE19DE4}"/>
                </c:ext>
              </c:extLst>
            </c:dLbl>
            <c:dLbl>
              <c:idx val="3"/>
              <c:layout>
                <c:manualLayout>
                  <c:x val="-8.2424010506470982E-2"/>
                  <c:y val="-5.967438150335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1-4F75-9DE8-8A035BE19DE4}"/>
                </c:ext>
              </c:extLst>
            </c:dLbl>
            <c:dLbl>
              <c:idx val="4"/>
              <c:layout>
                <c:manualLayout>
                  <c:x val="-6.2939677312369005E-2"/>
                  <c:y val="-7.6594485579212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1-4F75-9DE8-8A035BE19DE4}"/>
                </c:ext>
              </c:extLst>
            </c:dLbl>
            <c:dLbl>
              <c:idx val="5"/>
              <c:layout>
                <c:manualLayout>
                  <c:x val="-6.6247634210600259E-2"/>
                  <c:y val="-5.426653996647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81-4F75-9DE8-8A035BE19DE4}"/>
                </c:ext>
              </c:extLst>
            </c:dLbl>
            <c:dLbl>
              <c:idx val="6"/>
              <c:layout>
                <c:manualLayout>
                  <c:x val="-2.6016257497856591E-3"/>
                  <c:y val="-4.7031149433885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81-4F75-9DE8-8A035BE19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5'!$B$1:$H$1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'Figure 5'!$B$2:$H$2</c:f>
              <c:numCache>
                <c:formatCode>0.0</c:formatCode>
                <c:ptCount val="7"/>
                <c:pt idx="0">
                  <c:v>547.90955183609799</c:v>
                </c:pt>
                <c:pt idx="1">
                  <c:v>506.95219312746229</c:v>
                </c:pt>
                <c:pt idx="2">
                  <c:v>596.30609677471102</c:v>
                </c:pt>
                <c:pt idx="3">
                  <c:v>722.62170463452503</c:v>
                </c:pt>
                <c:pt idx="4">
                  <c:v>731.28074156600019</c:v>
                </c:pt>
                <c:pt idx="5">
                  <c:v>827.30815304300006</c:v>
                </c:pt>
                <c:pt idx="6">
                  <c:v>912.14201523400004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81-4F75-9DE8-8A035BE19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01856"/>
        <c:axId val="216775016"/>
      </c:lineChart>
      <c:catAx>
        <c:axId val="212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6775016"/>
        <c:crosses val="autoZero"/>
        <c:auto val="1"/>
        <c:lblAlgn val="ctr"/>
        <c:lblOffset val="100"/>
        <c:noMultiLvlLbl val="0"/>
      </c:catAx>
      <c:valAx>
        <c:axId val="216775016"/>
        <c:scaling>
          <c:orientation val="minMax"/>
          <c:min val="3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 b="1">
                    <a:latin typeface="Book Antiqua" panose="02040602050305030304" pitchFamily="18" charset="0"/>
                  </a:defRPr>
                </a:pPr>
                <a:r>
                  <a:rPr lang="en-US" sz="1000" b="1" baseline="0">
                    <a:latin typeface="Book Antiqua" panose="02040602050305030304" pitchFamily="18" charset="0"/>
                  </a:rPr>
                  <a:t>CI$ Million</a:t>
                </a:r>
                <a:endParaRPr lang="en-US" sz="1000" b="1">
                  <a:latin typeface="Book Antiqua" panose="02040602050305030304" pitchFamily="18" charset="0"/>
                </a:endParaRPr>
              </a:p>
            </c:rich>
          </c:tx>
          <c:layout>
            <c:manualLayout>
              <c:xMode val="edge"/>
              <c:yMode val="edge"/>
              <c:x val="1.3366291238911589E-2"/>
              <c:y val="0.30710848643919508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260185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9205429456758"/>
          <c:y val="4.6712962962962963E-2"/>
          <c:w val="0.85219685039370074"/>
          <c:h val="0.647391732283464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6'!$A$3</c:f>
              <c:strCache>
                <c:ptCount val="1"/>
                <c:pt idx="0">
                  <c:v>Containerized Cargo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6'!$B$3:$G$3</c:f>
              <c:numCache>
                <c:formatCode>#,##0_);\(#,##0\)</c:formatCode>
                <c:ptCount val="6"/>
                <c:pt idx="0">
                  <c:v>129162</c:v>
                </c:pt>
                <c:pt idx="1">
                  <c:v>142994</c:v>
                </c:pt>
                <c:pt idx="2">
                  <c:v>185044</c:v>
                </c:pt>
                <c:pt idx="3">
                  <c:v>158970</c:v>
                </c:pt>
                <c:pt idx="4">
                  <c:v>159730</c:v>
                </c:pt>
                <c:pt idx="5">
                  <c:v>155696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5-420C-8A02-E19849BE1643}"/>
            </c:ext>
          </c:extLst>
        </c:ser>
        <c:ser>
          <c:idx val="1"/>
          <c:order val="1"/>
          <c:tx>
            <c:strRef>
              <c:f>'Figure 6'!$A$4</c:f>
              <c:strCache>
                <c:ptCount val="1"/>
                <c:pt idx="0">
                  <c:v>Cement Bulk</c:v>
                </c:pt>
              </c:strCache>
            </c:strRef>
          </c:tx>
          <c:spPr>
            <a:solidFill>
              <a:srgbClr val="FF3A1B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6'!$B$4:$G$4</c:f>
              <c:numCache>
                <c:formatCode>#,##0_);\(#,##0\)</c:formatCode>
                <c:ptCount val="6"/>
                <c:pt idx="0">
                  <c:v>22091</c:v>
                </c:pt>
                <c:pt idx="1">
                  <c:v>36407</c:v>
                </c:pt>
                <c:pt idx="2">
                  <c:v>34869</c:v>
                </c:pt>
                <c:pt idx="3">
                  <c:v>19650</c:v>
                </c:pt>
                <c:pt idx="4">
                  <c:v>22758</c:v>
                </c:pt>
                <c:pt idx="5">
                  <c:v>14664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75-420C-8A02-E19849BE1643}"/>
            </c:ext>
          </c:extLst>
        </c:ser>
        <c:ser>
          <c:idx val="2"/>
          <c:order val="2"/>
          <c:tx>
            <c:strRef>
              <c:f>'Figure 6'!$A$5</c:f>
              <c:strCache>
                <c:ptCount val="1"/>
                <c:pt idx="0">
                  <c:v>Break Bulk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6'!$B$5:$G$5</c:f>
              <c:numCache>
                <c:formatCode>#,##0_);\(#,##0\)</c:formatCode>
                <c:ptCount val="6"/>
                <c:pt idx="0">
                  <c:v>3472</c:v>
                </c:pt>
                <c:pt idx="1">
                  <c:v>4417</c:v>
                </c:pt>
                <c:pt idx="2">
                  <c:v>4936</c:v>
                </c:pt>
                <c:pt idx="3">
                  <c:v>4041</c:v>
                </c:pt>
                <c:pt idx="4">
                  <c:v>3037</c:v>
                </c:pt>
                <c:pt idx="5">
                  <c:v>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75-420C-8A02-E19849BE1643}"/>
            </c:ext>
          </c:extLst>
        </c:ser>
        <c:ser>
          <c:idx val="3"/>
          <c:order val="3"/>
          <c:tx>
            <c:strRef>
              <c:f>'Figure 6'!$A$6</c:f>
              <c:strCache>
                <c:ptCount val="1"/>
                <c:pt idx="0">
                  <c:v>Aggregates</c:v>
                </c:pt>
              </c:strCache>
            </c:strRef>
          </c:tx>
          <c:spPr>
            <a:solidFill>
              <a:srgbClr val="68438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6'!$B$6:$G$6</c:f>
              <c:numCache>
                <c:formatCode>#,##0_);\(#,##0\)</c:formatCode>
                <c:ptCount val="6"/>
                <c:pt idx="0">
                  <c:v>151374</c:v>
                </c:pt>
                <c:pt idx="1">
                  <c:v>206975</c:v>
                </c:pt>
                <c:pt idx="2">
                  <c:v>148376</c:v>
                </c:pt>
                <c:pt idx="3">
                  <c:v>176568</c:v>
                </c:pt>
                <c:pt idx="4">
                  <c:v>189395</c:v>
                </c:pt>
                <c:pt idx="5">
                  <c:v>145190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75-420C-8A02-E19849BE1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0066344"/>
        <c:axId val="910063992"/>
      </c:barChart>
      <c:lineChart>
        <c:grouping val="standard"/>
        <c:varyColors val="0"/>
        <c:ser>
          <c:idx val="4"/>
          <c:order val="4"/>
          <c:tx>
            <c:strRef>
              <c:f>'Figure 6'!$A$2</c:f>
              <c:strCache>
                <c:ptCount val="1"/>
                <c:pt idx="0">
                  <c:v>Total Cargo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triang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5.6239015817223195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5-420C-8A02-E19849BE1643}"/>
                </c:ext>
              </c:extLst>
            </c:dLbl>
            <c:dLbl>
              <c:idx val="1"/>
              <c:layout>
                <c:manualLayout>
                  <c:x val="-6.0925600468658463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5-420C-8A02-E19849BE1643}"/>
                </c:ext>
              </c:extLst>
            </c:dLbl>
            <c:dLbl>
              <c:idx val="2"/>
              <c:layout>
                <c:manualLayout>
                  <c:x val="-6.6425402707014566E-2"/>
                  <c:y val="-6.018518518518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5-420C-8A02-E19849BE1643}"/>
                </c:ext>
              </c:extLst>
            </c:dLbl>
            <c:dLbl>
              <c:idx val="3"/>
              <c:layout>
                <c:manualLayout>
                  <c:x val="-6.0925600468658463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5-420C-8A02-E19849BE1643}"/>
                </c:ext>
              </c:extLst>
            </c:dLbl>
            <c:dLbl>
              <c:idx val="4"/>
              <c:layout>
                <c:manualLayout>
                  <c:x val="-5.6239015817223112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75-420C-8A02-E19849BE1643}"/>
                </c:ext>
              </c:extLst>
            </c:dLbl>
            <c:dLbl>
              <c:idx val="5"/>
              <c:layout>
                <c:manualLayout>
                  <c:x val="-5.1552431165787935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75-420C-8A02-E19849BE1643}"/>
                </c:ext>
              </c:extLst>
            </c:dLbl>
            <c:dLbl>
              <c:idx val="6"/>
              <c:layout>
                <c:manualLayout>
                  <c:x val="-3.5036496350364967E-2"/>
                  <c:y val="-3.6879432624113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75-420C-8A02-E19849BE1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'Figure 6'!$B$2:$G$2</c:f>
              <c:numCache>
                <c:formatCode>#,##0.0_);\(#,##0.0\)</c:formatCode>
                <c:ptCount val="6"/>
                <c:pt idx="0">
                  <c:v>306099</c:v>
                </c:pt>
                <c:pt idx="1">
                  <c:v>390793</c:v>
                </c:pt>
                <c:pt idx="2">
                  <c:v>373225</c:v>
                </c:pt>
                <c:pt idx="3">
                  <c:v>364360</c:v>
                </c:pt>
                <c:pt idx="4">
                  <c:v>374920</c:v>
                </c:pt>
                <c:pt idx="5">
                  <c:v>318402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75-420C-8A02-E19849BE1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066344"/>
        <c:axId val="910063992"/>
      </c:lineChart>
      <c:catAx>
        <c:axId val="91006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063992"/>
        <c:crosses val="autoZero"/>
        <c:auto val="1"/>
        <c:lblAlgn val="ctr"/>
        <c:lblOffset val="100"/>
        <c:noMultiLvlLbl val="0"/>
      </c:catAx>
      <c:valAx>
        <c:axId val="91006399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06634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68803461360042E-2"/>
          <c:y val="0.77909791086102609"/>
          <c:w val="0.88559707503877871"/>
          <c:h val="0.19862556707400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DEADA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2104848428448"/>
          <c:y val="5.7610879470235112E-2"/>
          <c:w val="0.87107895151571546"/>
          <c:h val="0.590772565700733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8'!$B$1</c:f>
              <c:strCache>
                <c:ptCount val="1"/>
                <c:pt idx="0">
                  <c:v>Caymanian</c:v>
                </c:pt>
              </c:strCache>
            </c:strRef>
          </c:tx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6-45E8-AA14-313BA1223391}"/>
                </c:ext>
              </c:extLst>
            </c:dLbl>
            <c:dLbl>
              <c:idx val="3"/>
              <c:layout>
                <c:manualLayout>
                  <c:x val="-2.96956129525254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6-45E8-AA14-313BA1223391}"/>
                </c:ext>
              </c:extLst>
            </c:dLbl>
            <c:dLbl>
              <c:idx val="4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6-45E8-AA14-313BA1223391}"/>
                </c:ext>
              </c:extLst>
            </c:dLbl>
            <c:dLbl>
              <c:idx val="5"/>
              <c:layout>
                <c:manualLayout>
                  <c:x val="-2.9695612952524899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6-45E8-AA14-313BA1223391}"/>
                </c:ext>
              </c:extLst>
            </c:dLbl>
            <c:dLbl>
              <c:idx val="6"/>
              <c:layout>
                <c:manualLayout>
                  <c:x val="-5.9391225905050882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6-45E8-AA14-313BA1223391}"/>
                </c:ext>
              </c:extLst>
            </c:dLbl>
            <c:dLbl>
              <c:idx val="7"/>
              <c:layout>
                <c:manualLayout>
                  <c:x val="-2.969561295252381E-3"/>
                  <c:y val="5.1380850235744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6-45E8-AA14-313BA1223391}"/>
                </c:ext>
              </c:extLst>
            </c:dLbl>
            <c:dLbl>
              <c:idx val="8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6-45E8-AA14-313BA1223391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45078</c:v>
                </c:pt>
                <c:pt idx="1">
                  <c:v>45170</c:v>
                </c:pt>
                <c:pt idx="2">
                  <c:v>45261</c:v>
                </c:pt>
                <c:pt idx="3">
                  <c:v>45352</c:v>
                </c:pt>
                <c:pt idx="4">
                  <c:v>45444</c:v>
                </c:pt>
                <c:pt idx="5">
                  <c:v>45536</c:v>
                </c:pt>
                <c:pt idx="6">
                  <c:v>45627</c:v>
                </c:pt>
                <c:pt idx="7">
                  <c:v>45717</c:v>
                </c:pt>
                <c:pt idx="8">
                  <c:v>45809</c:v>
                </c:pt>
              </c:numCache>
            </c:numRef>
          </c:cat>
          <c:val>
            <c:numRef>
              <c:f>'Figure 8'!$B$2:$B$10</c:f>
              <c:numCache>
                <c:formatCode>_(* #,##0_);_(* \(#,##0\);_(* "-"??_);_(@_)</c:formatCode>
                <c:ptCount val="9"/>
                <c:pt idx="0">
                  <c:v>3220</c:v>
                </c:pt>
                <c:pt idx="1">
                  <c:v>3193</c:v>
                </c:pt>
                <c:pt idx="2">
                  <c:v>3218</c:v>
                </c:pt>
                <c:pt idx="3">
                  <c:v>3202</c:v>
                </c:pt>
                <c:pt idx="4">
                  <c:v>3331</c:v>
                </c:pt>
                <c:pt idx="5">
                  <c:v>3307</c:v>
                </c:pt>
                <c:pt idx="6">
                  <c:v>3337</c:v>
                </c:pt>
                <c:pt idx="7">
                  <c:v>3401</c:v>
                </c:pt>
                <c:pt idx="8">
                  <c:v>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D6-45E8-AA14-313BA1223391}"/>
            </c:ext>
          </c:extLst>
        </c:ser>
        <c:ser>
          <c:idx val="1"/>
          <c:order val="1"/>
          <c:tx>
            <c:strRef>
              <c:f>'Figure 8'!$C$1</c:f>
              <c:strCache>
                <c:ptCount val="1"/>
                <c:pt idx="0">
                  <c:v>Non-Caymanian</c:v>
                </c:pt>
              </c:strCache>
            </c:strRef>
          </c:tx>
          <c:spPr>
            <a:pattFill prst="pct10">
              <a:fgClr>
                <a:srgbClr val="77933C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6-45E8-AA14-313BA1223391}"/>
                </c:ext>
              </c:extLst>
            </c:dLbl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6-45E8-AA14-313BA1223391}"/>
                </c:ext>
              </c:extLst>
            </c:dLbl>
            <c:dLbl>
              <c:idx val="2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6-45E8-AA14-313BA1223391}"/>
                </c:ext>
              </c:extLst>
            </c:dLbl>
            <c:dLbl>
              <c:idx val="3"/>
              <c:layout>
                <c:manualLayout>
                  <c:x val="-5.9391225905049798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D6-45E8-AA14-313BA1223391}"/>
                </c:ext>
              </c:extLst>
            </c:dLbl>
            <c:dLbl>
              <c:idx val="4"/>
              <c:layout>
                <c:manualLayout>
                  <c:x val="-8.9086838857574697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D6-45E8-AA14-313BA1223391}"/>
                </c:ext>
              </c:extLst>
            </c:dLbl>
            <c:dLbl>
              <c:idx val="5"/>
              <c:layout>
                <c:manualLayout>
                  <c:x val="-5.93912259050497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6-45E8-AA14-313BA1223391}"/>
                </c:ext>
              </c:extLst>
            </c:dLbl>
            <c:dLbl>
              <c:idx val="6"/>
              <c:layout>
                <c:manualLayout>
                  <c:x val="-5.9391225905050882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D6-45E8-AA14-313BA1223391}"/>
                </c:ext>
              </c:extLst>
            </c:dLbl>
            <c:dLbl>
              <c:idx val="7"/>
              <c:layout>
                <c:manualLayout>
                  <c:x val="-5.9391225905048705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D6-45E8-AA14-313BA1223391}"/>
                </c:ext>
              </c:extLst>
            </c:dLbl>
            <c:dLbl>
              <c:idx val="8"/>
              <c:layout>
                <c:manualLayout>
                  <c:x val="-2.9695612952523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D6-45E8-AA14-313BA12233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45078</c:v>
                </c:pt>
                <c:pt idx="1">
                  <c:v>45170</c:v>
                </c:pt>
                <c:pt idx="2">
                  <c:v>45261</c:v>
                </c:pt>
                <c:pt idx="3">
                  <c:v>45352</c:v>
                </c:pt>
                <c:pt idx="4">
                  <c:v>45444</c:v>
                </c:pt>
                <c:pt idx="5">
                  <c:v>45536</c:v>
                </c:pt>
                <c:pt idx="6">
                  <c:v>45627</c:v>
                </c:pt>
                <c:pt idx="7">
                  <c:v>45717</c:v>
                </c:pt>
                <c:pt idx="8">
                  <c:v>45809</c:v>
                </c:pt>
              </c:numCache>
            </c:numRef>
          </c:cat>
          <c:val>
            <c:numRef>
              <c:f>'Figure 8'!$C$2:$C$10</c:f>
              <c:numCache>
                <c:formatCode>_(* #,##0_);_(* \(#,##0\);_(* "-"??_);_(@_)</c:formatCode>
                <c:ptCount val="9"/>
                <c:pt idx="0">
                  <c:v>1352</c:v>
                </c:pt>
                <c:pt idx="1">
                  <c:v>1436</c:v>
                </c:pt>
                <c:pt idx="2">
                  <c:v>1456</c:v>
                </c:pt>
                <c:pt idx="3">
                  <c:v>1476</c:v>
                </c:pt>
                <c:pt idx="4">
                  <c:v>1479</c:v>
                </c:pt>
                <c:pt idx="5">
                  <c:v>1505</c:v>
                </c:pt>
                <c:pt idx="6">
                  <c:v>1502</c:v>
                </c:pt>
                <c:pt idx="7">
                  <c:v>1472</c:v>
                </c:pt>
                <c:pt idx="8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D6-45E8-AA14-313BA1223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55997184"/>
        <c:axId val="1355987392"/>
      </c:barChart>
      <c:scatterChart>
        <c:scatterStyle val="lineMarker"/>
        <c:varyColors val="0"/>
        <c:ser>
          <c:idx val="2"/>
          <c:order val="2"/>
          <c:tx>
            <c:strRef>
              <c:f>'Figure 8'!$D$1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77933C"/>
              </a:solidFill>
            </c:spPr>
          </c:marker>
          <c:dLbls>
            <c:dLbl>
              <c:idx val="0"/>
              <c:layout>
                <c:manualLayout>
                  <c:x val="-7.5759358386466191E-2"/>
                  <c:y val="-5.1981774453127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D6-45E8-AA14-313BA1223391}"/>
                </c:ext>
              </c:extLst>
            </c:dLbl>
            <c:dLbl>
              <c:idx val="1"/>
              <c:layout>
                <c:manualLayout>
                  <c:x val="-7.2665777566667297E-2"/>
                  <c:y val="-4.6783597007814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D6-45E8-AA14-313BA1223391}"/>
                </c:ext>
              </c:extLst>
            </c:dLbl>
            <c:dLbl>
              <c:idx val="2"/>
              <c:layout>
                <c:manualLayout>
                  <c:x val="-7.6250190303938231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D6-45E8-AA14-313BA1223391}"/>
                </c:ext>
              </c:extLst>
            </c:dLbl>
            <c:dLbl>
              <c:idx val="3"/>
              <c:layout>
                <c:manualLayout>
                  <c:x val="-7.8852939206265169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D6-45E8-AA14-313BA1223391}"/>
                </c:ext>
              </c:extLst>
            </c:dLbl>
            <c:dLbl>
              <c:idx val="4"/>
              <c:layout>
                <c:manualLayout>
                  <c:x val="-7.0081026366204738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D6-45E8-AA14-313BA1223391}"/>
                </c:ext>
              </c:extLst>
            </c:dLbl>
            <c:dLbl>
              <c:idx val="5"/>
              <c:layout>
                <c:manualLayout>
                  <c:x val="-7.0559114612439522E-2"/>
                  <c:y val="-4.684355704366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D6-45E8-AA14-313BA1223391}"/>
                </c:ext>
              </c:extLst>
            </c:dLbl>
            <c:dLbl>
              <c:idx val="6"/>
              <c:layout>
                <c:manualLayout>
                  <c:x val="-6.7511456193359132E-2"/>
                  <c:y val="-4.1705472020092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D6-45E8-AA14-313BA1223391}"/>
                </c:ext>
              </c:extLst>
            </c:dLbl>
            <c:dLbl>
              <c:idx val="7"/>
              <c:layout>
                <c:manualLayout>
                  <c:x val="-6.9788197794294043E-2"/>
                  <c:y val="-4.1645595123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D6-45E8-AA14-313BA1223391}"/>
                </c:ext>
              </c:extLst>
            </c:dLbl>
            <c:dLbl>
              <c:idx val="8"/>
              <c:layout>
                <c:manualLayout>
                  <c:x val="-8.9086838857574697E-3"/>
                  <c:y val="-4.62427652121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D6-45E8-AA14-313BA12233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'Figure 8'!$D$2:$D$10</c:f>
              <c:numCache>
                <c:formatCode>_(* #,##0_);_(* \(#,##0\);_(* "-"??_);_(@_)</c:formatCode>
                <c:ptCount val="9"/>
                <c:pt idx="0">
                  <c:v>4572</c:v>
                </c:pt>
                <c:pt idx="1">
                  <c:v>4629</c:v>
                </c:pt>
                <c:pt idx="2">
                  <c:v>4674</c:v>
                </c:pt>
                <c:pt idx="3">
                  <c:v>4678</c:v>
                </c:pt>
                <c:pt idx="4">
                  <c:v>4810</c:v>
                </c:pt>
                <c:pt idx="5">
                  <c:v>4812</c:v>
                </c:pt>
                <c:pt idx="6">
                  <c:v>4839</c:v>
                </c:pt>
                <c:pt idx="7">
                  <c:v>4873</c:v>
                </c:pt>
                <c:pt idx="8">
                  <c:v>4999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BD6-45E8-AA14-313BA1223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97184"/>
        <c:axId val="1355987392"/>
      </c:scatterChart>
      <c:catAx>
        <c:axId val="1355997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55987392"/>
        <c:crosses val="autoZero"/>
        <c:auto val="0"/>
        <c:lblAlgn val="ctr"/>
        <c:lblOffset val="100"/>
        <c:noMultiLvlLbl val="0"/>
      </c:catAx>
      <c:valAx>
        <c:axId val="135598739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355997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US" sz="1400" b="1"/>
              <a:t>Work Permits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6925288797499038"/>
          <c:y val="0.16249661974071422"/>
          <c:w val="0.801386674681694"/>
          <c:h val="0.53383917919350987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rgbClr val="C00000"/>
              </a:solidFill>
            </a:ln>
          </c:spPr>
          <c:marker>
            <c:symbol val="diamond"/>
            <c:size val="6"/>
            <c:spPr>
              <a:solidFill>
                <a:srgbClr val="C00000"/>
              </a:solidFill>
              <a:ln w="6350">
                <a:solidFill>
                  <a:srgbClr val="C0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1B0A-4B6B-AF64-022DF7D1A9F3}"/>
              </c:ext>
            </c:extLst>
          </c:dPt>
          <c:dLbls>
            <c:dLbl>
              <c:idx val="0"/>
              <c:layout>
                <c:manualLayout>
                  <c:x val="-5.9523809523809521E-2"/>
                  <c:y val="-5.7971014492753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A-4B6B-AF64-022DF7D1A9F3}"/>
                </c:ext>
              </c:extLst>
            </c:dLbl>
            <c:dLbl>
              <c:idx val="4"/>
              <c:layout>
                <c:manualLayout>
                  <c:x val="-8.3333333333333329E-2"/>
                  <c:y val="-6.324110671936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0A-4B6B-AF64-022DF7D1A9F3}"/>
                </c:ext>
              </c:extLst>
            </c:dLbl>
            <c:dLbl>
              <c:idx val="8"/>
              <c:layout>
                <c:manualLayout>
                  <c:x val="-7.1428571428571536E-2"/>
                  <c:y val="-6.8511198945981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A-4B6B-AF64-022DF7D1A9F3}"/>
                </c:ext>
              </c:extLst>
            </c:dLbl>
            <c:dLbl>
              <c:idx val="12"/>
              <c:layout>
                <c:manualLayout>
                  <c:x val="-8.9285714285714281E-3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A-4B6B-AF64-022DF7D1A9F3}"/>
                </c:ext>
              </c:extLst>
            </c:dLbl>
            <c:dLbl>
              <c:idx val="13"/>
              <c:layout>
                <c:manualLayout>
                  <c:x val="-1.0912572349731422E-16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A-4B6B-AF64-022DF7D1A9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9'!$A$2:$B$14</c:f>
              <c:multiLvlStrCache>
                <c:ptCount val="13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6">
                    <c:v>2024</c:v>
                  </c:pt>
                  <c:pt idx="10">
                    <c:v>2025</c:v>
                  </c:pt>
                </c:lvl>
              </c:multiLvlStrCache>
            </c:multiLvlStrRef>
          </c:cat>
          <c:val>
            <c:numRef>
              <c:f>'Figure 9'!$C$2:$C$14</c:f>
              <c:numCache>
                <c:formatCode>_(* #,##0_);_(* \(#,##0\);_(* "-"??_);_(@_)</c:formatCode>
                <c:ptCount val="13"/>
                <c:pt idx="0">
                  <c:v>31028</c:v>
                </c:pt>
                <c:pt idx="1">
                  <c:v>32341</c:v>
                </c:pt>
                <c:pt idx="2">
                  <c:v>33532</c:v>
                </c:pt>
                <c:pt idx="3">
                  <c:v>35256</c:v>
                </c:pt>
                <c:pt idx="4">
                  <c:v>34864</c:v>
                </c:pt>
                <c:pt idx="5">
                  <c:v>36079</c:v>
                </c:pt>
                <c:pt idx="6">
                  <c:v>36153</c:v>
                </c:pt>
                <c:pt idx="7">
                  <c:v>36666</c:v>
                </c:pt>
                <c:pt idx="8">
                  <c:v>37196</c:v>
                </c:pt>
                <c:pt idx="9">
                  <c:v>36359</c:v>
                </c:pt>
                <c:pt idx="10">
                  <c:v>36602</c:v>
                </c:pt>
                <c:pt idx="11">
                  <c:v>36950</c:v>
                </c:pt>
                <c:pt idx="12">
                  <c:v>37418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B0A-4B6B-AF64-022DF7D1A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noFill/>
              <a:prstDash val="sysDot"/>
            </a:ln>
          </c:spPr>
        </c:dropLines>
        <c:marker val="1"/>
        <c:smooth val="0"/>
        <c:axId val="692874544"/>
        <c:axId val="692864208"/>
      </c:lineChart>
      <c:catAx>
        <c:axId val="69287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 sz="1100"/>
            </a:pPr>
            <a:endParaRPr lang="en-US"/>
          </a:p>
        </c:txPr>
        <c:crossAx val="692864208"/>
        <c:crosses val="autoZero"/>
        <c:auto val="1"/>
        <c:lblAlgn val="ctr"/>
        <c:lblOffset val="100"/>
        <c:tickMarkSkip val="15"/>
        <c:noMultiLvlLbl val="0"/>
      </c:catAx>
      <c:valAx>
        <c:axId val="692864208"/>
        <c:scaling>
          <c:orientation val="minMax"/>
          <c:min val="20000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n-US"/>
          </a:p>
        </c:txPr>
        <c:crossAx val="692874544"/>
        <c:crosses val="autoZero"/>
        <c:crossBetween val="between"/>
        <c:majorUnit val="5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EECE1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Book Antiqua"/>
          <a:cs typeface="Book Antiqu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0236220806052"/>
          <c:y val="5.9072194657335909E-2"/>
          <c:w val="0.78085348323285197"/>
          <c:h val="0.6267583316428739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00FF00"/>
              </a:solidFill>
              <a:ln>
                <a:solidFill>
                  <a:schemeClr val="accent5">
                    <a:lumMod val="75000"/>
                  </a:schemeClr>
                </a:solidFill>
                <a:prstDash val="solid"/>
              </a:ln>
            </c:spPr>
          </c:marker>
          <c:cat>
            <c:multiLvlStrRef>
              <c:f>'Figure 10'!$B$1:$J$2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2023</c:v>
                  </c:pt>
                  <c:pt idx="3">
                    <c:v>2024</c:v>
                  </c:pt>
                  <c:pt idx="7">
                    <c:v>2025</c:v>
                  </c:pt>
                </c:lvl>
              </c:multiLvlStrCache>
            </c:multiLvlStrRef>
          </c:cat>
          <c:val>
            <c:numRef>
              <c:f>'Figure 10'!$B$3:$J$3</c:f>
              <c:numCache>
                <c:formatCode>_(* #,##0.00_);_(* \(#,##0.00\);_(* "-"??_);_(@_)</c:formatCode>
                <c:ptCount val="9"/>
                <c:pt idx="0">
                  <c:v>8525.9527330333349</c:v>
                </c:pt>
                <c:pt idx="1">
                  <c:v>8228.0518127916675</c:v>
                </c:pt>
                <c:pt idx="2">
                  <c:v>8474.4436346916664</c:v>
                </c:pt>
                <c:pt idx="3">
                  <c:v>8511.9982601666652</c:v>
                </c:pt>
                <c:pt idx="4">
                  <c:v>8541.9707784416678</c:v>
                </c:pt>
                <c:pt idx="5">
                  <c:v>8368.4985374916669</c:v>
                </c:pt>
                <c:pt idx="6">
                  <c:v>8811.5483229333331</c:v>
                </c:pt>
                <c:pt idx="7">
                  <c:v>8859.6670939083324</c:v>
                </c:pt>
                <c:pt idx="8">
                  <c:v>9029.2595120000005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7E-4D9D-B0FF-2CC421ABC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92"/>
          <c:upBars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</c:upBars>
          <c:downBars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</c:spPr>
          </c:downBars>
        </c:upDownBars>
        <c:marker val="1"/>
        <c:smooth val="0"/>
        <c:axId val="657988856"/>
        <c:axId val="657991992"/>
      </c:lineChart>
      <c:catAx>
        <c:axId val="65798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65799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991992"/>
        <c:scaling>
          <c:orientation val="minMax"/>
          <c:min val="7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657988856"/>
        <c:crosses val="autoZero"/>
        <c:crossBetween val="between"/>
        <c:maj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33620</xdr:colOff>
      <xdr:row>11</xdr:row>
      <xdr:rowOff>44823</xdr:rowOff>
    </xdr:from>
    <xdr:to>
      <xdr:col>8</xdr:col>
      <xdr:colOff>456563</xdr:colOff>
      <xdr:row>27</xdr:row>
      <xdr:rowOff>123264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8A819F-D349-4C5C-A148-C94654B25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9102</xdr:colOff>
      <xdr:row>8</xdr:row>
      <xdr:rowOff>11906</xdr:rowOff>
    </xdr:from>
    <xdr:to>
      <xdr:col>6</xdr:col>
      <xdr:colOff>416717</xdr:colOff>
      <xdr:row>18</xdr:row>
      <xdr:rowOff>91049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DA8C6-3B77-434E-B6E0-15A835D0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6</xdr:row>
      <xdr:rowOff>452437</xdr:rowOff>
    </xdr:from>
    <xdr:to>
      <xdr:col>4</xdr:col>
      <xdr:colOff>334077</xdr:colOff>
      <xdr:row>24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1576DDD-9B86-4082-9BB5-2A63F6D4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25355</xdr:colOff>
      <xdr:row>7</xdr:row>
      <xdr:rowOff>23813</xdr:rowOff>
    </xdr:from>
    <xdr:to>
      <xdr:col>5</xdr:col>
      <xdr:colOff>285750</xdr:colOff>
      <xdr:row>19</xdr:row>
      <xdr:rowOff>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3D45B302-C922-4E19-A526-45B4F340C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5</xdr:row>
      <xdr:rowOff>9525</xdr:rowOff>
    </xdr:from>
    <xdr:to>
      <xdr:col>3</xdr:col>
      <xdr:colOff>59531</xdr:colOff>
      <xdr:row>15</xdr:row>
      <xdr:rowOff>142875</xdr:rowOff>
    </xdr:to>
    <xdr:graphicFrame macro="">
      <xdr:nvGraphicFramePr>
        <xdr:cNvPr id="5" name="Dep_rate">
          <a:extLst>
            <a:ext uri="{FF2B5EF4-FFF2-40B4-BE49-F238E27FC236}">
              <a16:creationId xmlns:a16="http://schemas.microsoft.com/office/drawing/2014/main" id="{EAB6F7EE-1AF8-4D75-AE10-ACA5C94EE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12</xdr:row>
      <xdr:rowOff>47624</xdr:rowOff>
    </xdr:from>
    <xdr:to>
      <xdr:col>5</xdr:col>
      <xdr:colOff>200025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ABE04C-DA33-4978-93C8-3330285EA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10</xdr:row>
      <xdr:rowOff>21167</xdr:rowOff>
    </xdr:from>
    <xdr:to>
      <xdr:col>7</xdr:col>
      <xdr:colOff>263525</xdr:colOff>
      <xdr:row>23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452734-D856-4234-B83B-05EF5CEEF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47625</xdr:rowOff>
    </xdr:from>
    <xdr:to>
      <xdr:col>4</xdr:col>
      <xdr:colOff>419100</xdr:colOff>
      <xdr:row>17</xdr:row>
      <xdr:rowOff>123825</xdr:rowOff>
    </xdr:to>
    <xdr:graphicFrame macro="">
      <xdr:nvGraphicFramePr>
        <xdr:cNvPr id="2" name="Cruise">
          <a:extLst>
            <a:ext uri="{FF2B5EF4-FFF2-40B4-BE49-F238E27FC236}">
              <a16:creationId xmlns:a16="http://schemas.microsoft.com/office/drawing/2014/main" id="{4124C5C1-7B81-4EEF-9C05-CDCD7FA4C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390524</xdr:rowOff>
    </xdr:from>
    <xdr:to>
      <xdr:col>2</xdr:col>
      <xdr:colOff>390525</xdr:colOff>
      <xdr:row>19</xdr:row>
      <xdr:rowOff>19049</xdr:rowOff>
    </xdr:to>
    <xdr:graphicFrame macro="">
      <xdr:nvGraphicFramePr>
        <xdr:cNvPr id="3" name="Transfer_value">
          <a:extLst>
            <a:ext uri="{FF2B5EF4-FFF2-40B4-BE49-F238E27FC236}">
              <a16:creationId xmlns:a16="http://schemas.microsoft.com/office/drawing/2014/main" id="{356E1BF1-A200-4D22-AF41-47D77EC5C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9526</xdr:rowOff>
    </xdr:from>
    <xdr:to>
      <xdr:col>4</xdr:col>
      <xdr:colOff>609599</xdr:colOff>
      <xdr:row>15</xdr:row>
      <xdr:rowOff>28576</xdr:rowOff>
    </xdr:to>
    <xdr:graphicFrame macro="">
      <xdr:nvGraphicFramePr>
        <xdr:cNvPr id="2" name="Transfer_volume">
          <a:extLst>
            <a:ext uri="{FF2B5EF4-FFF2-40B4-BE49-F238E27FC236}">
              <a16:creationId xmlns:a16="http://schemas.microsoft.com/office/drawing/2014/main" id="{54335EF1-13DF-4F3D-8E62-353AA10A3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30</xdr:row>
      <xdr:rowOff>52386</xdr:rowOff>
    </xdr:from>
    <xdr:to>
      <xdr:col>3</xdr:col>
      <xdr:colOff>1181100</xdr:colOff>
      <xdr:row>50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042827-B50D-40BA-B6DA-366AEC9EC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752474</xdr:colOff>
      <xdr:row>2</xdr:row>
      <xdr:rowOff>0</xdr:rowOff>
    </xdr:from>
    <xdr:to>
      <xdr:col>7</xdr:col>
      <xdr:colOff>704849</xdr:colOff>
      <xdr:row>31</xdr:row>
      <xdr:rowOff>142876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20D298-E7F7-4B2C-9F09-6B0DDC589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25854</xdr:colOff>
      <xdr:row>1</xdr:row>
      <xdr:rowOff>55107</xdr:rowOff>
    </xdr:from>
    <xdr:to>
      <xdr:col>4</xdr:col>
      <xdr:colOff>9525</xdr:colOff>
      <xdr:row>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3417AB-2253-46BA-812A-D8DB384C8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19050</xdr:rowOff>
    </xdr:from>
    <xdr:to>
      <xdr:col>6</xdr:col>
      <xdr:colOff>123825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0E5073-FB1D-48D4-9AE5-DA3D0E042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600074</xdr:colOff>
      <xdr:row>14</xdr:row>
      <xdr:rowOff>85726</xdr:rowOff>
    </xdr:from>
    <xdr:to>
      <xdr:col>9</xdr:col>
      <xdr:colOff>85725</xdr:colOff>
      <xdr:row>26</xdr:row>
      <xdr:rowOff>12990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A13A40-6CBC-4097-9071-F0163D007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18</xdr:row>
      <xdr:rowOff>9524</xdr:rowOff>
    </xdr:from>
    <xdr:to>
      <xdr:col>12</xdr:col>
      <xdr:colOff>190500</xdr:colOff>
      <xdr:row>40</xdr:row>
      <xdr:rowOff>83344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9996D9-D86F-49EB-B1BD-63E3F23C3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35718</xdr:colOff>
      <xdr:row>7</xdr:row>
      <xdr:rowOff>50006</xdr:rowOff>
    </xdr:from>
    <xdr:to>
      <xdr:col>5</xdr:col>
      <xdr:colOff>309562</xdr:colOff>
      <xdr:row>21</xdr:row>
      <xdr:rowOff>83344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D2DE98-C338-4963-AF4C-45DBA1569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10</xdr:row>
      <xdr:rowOff>115093</xdr:rowOff>
    </xdr:from>
    <xdr:to>
      <xdr:col>5</xdr:col>
      <xdr:colOff>95249</xdr:colOff>
      <xdr:row>27</xdr:row>
      <xdr:rowOff>190498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37AE5A-F7C3-4578-B6C8-B487DD7AB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14</xdr:row>
      <xdr:rowOff>28574</xdr:rowOff>
    </xdr:from>
    <xdr:to>
      <xdr:col>6</xdr:col>
      <xdr:colOff>381000</xdr:colOff>
      <xdr:row>31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6AB36D-426E-482F-A2CA-3A7C91B8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</xdr:row>
      <xdr:rowOff>0</xdr:rowOff>
    </xdr:from>
    <xdr:to>
      <xdr:col>11</xdr:col>
      <xdr:colOff>1</xdr:colOff>
      <xdr:row>18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EBECB7-5996-457C-946E-1E68F0545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5</xdr:row>
      <xdr:rowOff>35721</xdr:rowOff>
    </xdr:from>
    <xdr:to>
      <xdr:col>3</xdr:col>
      <xdr:colOff>202406</xdr:colOff>
      <xdr:row>17</xdr:row>
      <xdr:rowOff>166688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2402CE-D22C-48BA-90C3-070E4FAA5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%20Customs%20Duties\Jan%202,%202017%20Cus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Monetary/New%20Money%20Master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12%20Sector%20Analysis/Utilties/Utilities%20Workshee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Template%20Budget%202009_10%20Master%20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verseas%20Trades\Imports%20by%20BEC\2008%20Cayman%20Imports%20by%20B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ustomer Copy"/>
      <sheetName val="RATES"/>
      <sheetName val="Direct Debit Credit Form"/>
      <sheetName val="Import Data Here"/>
      <sheetName val="DUT"/>
      <sheetName val="YTD 2019"/>
      <sheetName val="YTD 2020"/>
    </sheetNames>
    <sheetDataSet>
      <sheetData sheetId="0" refreshError="1"/>
      <sheetData sheetId="1" refreshError="1"/>
      <sheetData sheetId="2" refreshError="1">
        <row r="7">
          <cell r="AR7" t="str">
            <v>Progressive Distributors</v>
          </cell>
        </row>
        <row r="23">
          <cell r="J23" t="str">
            <v>Caribbean</v>
          </cell>
        </row>
        <row r="24">
          <cell r="J24" t="str">
            <v>Miami</v>
          </cell>
        </row>
        <row r="25">
          <cell r="J25" t="str">
            <v>Rest of USA</v>
          </cell>
        </row>
        <row r="26">
          <cell r="J26" t="str">
            <v>West Europe</v>
          </cell>
        </row>
        <row r="27">
          <cell r="J27" t="str">
            <v>Canada</v>
          </cell>
        </row>
        <row r="28">
          <cell r="J28" t="str">
            <v>Latam</v>
          </cell>
        </row>
        <row r="29">
          <cell r="J29" t="str">
            <v>Rest of World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(US$ loans &amp; interest)"/>
      <sheetName val="Data(US$ MS)"/>
      <sheetName val="CI$ MS"/>
      <sheetName val="CI$ Loans &amp; Interest"/>
      <sheetName val="Loans report"/>
      <sheetName val="MS report"/>
      <sheetName val="Charts"/>
      <sheetName val="Sheet1"/>
    </sheetNames>
    <sheetDataSet>
      <sheetData sheetId="0"/>
      <sheetData sheetId="1"/>
      <sheetData sheetId="2"/>
      <sheetData sheetId="3"/>
      <sheetData sheetId="4">
        <row r="1">
          <cell r="K1" t="str">
            <v/>
          </cell>
          <cell r="L1" t="str">
            <v/>
          </cell>
          <cell r="M1" t="str">
            <v/>
          </cell>
          <cell r="N1">
            <v>2023</v>
          </cell>
          <cell r="O1">
            <v>2023</v>
          </cell>
          <cell r="P1" t="str">
            <v/>
          </cell>
          <cell r="Q1" t="str">
            <v/>
          </cell>
          <cell r="R1">
            <v>2024</v>
          </cell>
          <cell r="S1" t="str">
            <v/>
          </cell>
          <cell r="T1" t="str">
            <v/>
          </cell>
          <cell r="U1" t="str">
            <v/>
          </cell>
          <cell r="V1">
            <v>2025</v>
          </cell>
          <cell r="W1" t="str">
            <v/>
          </cell>
        </row>
        <row r="2">
          <cell r="K2" t="str">
            <v>QTR 2</v>
          </cell>
          <cell r="L2" t="str">
            <v>QTR 3</v>
          </cell>
          <cell r="M2" t="str">
            <v>QTR 4</v>
          </cell>
          <cell r="N2" t="str">
            <v>QTR 1</v>
          </cell>
          <cell r="O2" t="str">
            <v>QTR 2</v>
          </cell>
          <cell r="P2" t="str">
            <v>QTR 3</v>
          </cell>
          <cell r="Q2" t="str">
            <v>QTR 4</v>
          </cell>
          <cell r="R2" t="str">
            <v>QTR 1</v>
          </cell>
          <cell r="S2" t="str">
            <v>QTR 2</v>
          </cell>
          <cell r="T2" t="str">
            <v>QTR 3</v>
          </cell>
          <cell r="U2" t="str">
            <v>QTR 4</v>
          </cell>
          <cell r="V2" t="str">
            <v>QTR 1</v>
          </cell>
          <cell r="W2" t="str">
            <v>QTR 2</v>
          </cell>
        </row>
        <row r="3">
          <cell r="S3">
            <v>45444</v>
          </cell>
          <cell r="W3">
            <v>45809</v>
          </cell>
        </row>
        <row r="15">
          <cell r="S15">
            <v>912.3955407166668</v>
          </cell>
          <cell r="W15">
            <v>822.73774086666674</v>
          </cell>
        </row>
        <row r="26">
          <cell r="S26">
            <v>2200.5754577749999</v>
          </cell>
          <cell r="W26">
            <v>2300.3893857333333</v>
          </cell>
        </row>
        <row r="27">
          <cell r="S27">
            <v>66.579030424999999</v>
          </cell>
          <cell r="W27">
            <v>75.265110400000012</v>
          </cell>
        </row>
        <row r="28">
          <cell r="S28">
            <v>2.0799824</v>
          </cell>
          <cell r="W28">
            <v>2.5334710333333339</v>
          </cell>
        </row>
        <row r="29">
          <cell r="S29">
            <v>224.96396926666665</v>
          </cell>
          <cell r="W29">
            <v>226.70573454999996</v>
          </cell>
        </row>
      </sheetData>
      <sheetData sheetId="5">
        <row r="3">
          <cell r="O3">
            <v>45078</v>
          </cell>
          <cell r="S3">
            <v>45444</v>
          </cell>
          <cell r="W3">
            <v>45809</v>
          </cell>
        </row>
        <row r="5">
          <cell r="O5">
            <v>5553.3118359333339</v>
          </cell>
        </row>
        <row r="6">
          <cell r="O6">
            <v>179.51193599999999</v>
          </cell>
        </row>
        <row r="9">
          <cell r="O9">
            <v>5373.799899933334</v>
          </cell>
        </row>
        <row r="10">
          <cell r="O10">
            <v>8666.1178657500004</v>
          </cell>
        </row>
        <row r="11">
          <cell r="O11">
            <v>3494.3310625333329</v>
          </cell>
        </row>
        <row r="14">
          <cell r="O14">
            <v>4386.1262834250001</v>
          </cell>
        </row>
        <row r="21">
          <cell r="O21">
            <v>785.66051979166684</v>
          </cell>
        </row>
        <row r="25">
          <cell r="O25">
            <v>3292.3179658166664</v>
          </cell>
        </row>
        <row r="26">
          <cell r="O26">
            <v>2935.7750523666664</v>
          </cell>
        </row>
        <row r="30">
          <cell r="O30">
            <v>356.54291345000007</v>
          </cell>
        </row>
        <row r="36">
          <cell r="S36">
            <v>397.59746555833334</v>
          </cell>
          <cell r="W36">
            <v>351.32741714166661</v>
          </cell>
        </row>
        <row r="37">
          <cell r="S37">
            <v>14.539381466666667</v>
          </cell>
          <cell r="W37">
            <v>15.766543458333334</v>
          </cell>
        </row>
        <row r="38">
          <cell r="S38">
            <v>3832.3874810166667</v>
          </cell>
          <cell r="W38">
            <v>3951.5155617500004</v>
          </cell>
        </row>
        <row r="39">
          <cell r="S39">
            <v>-1356.404679975001</v>
          </cell>
          <cell r="W39">
            <v>-1616.1862227916656</v>
          </cell>
        </row>
      </sheetData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tilities"/>
      <sheetName val="Q. Tables"/>
      <sheetName val="YTD. Tables"/>
      <sheetName val="Tables"/>
    </sheetNames>
    <sheetDataSet>
      <sheetData sheetId="0"/>
      <sheetData sheetId="1"/>
      <sheetData sheetId="2"/>
      <sheetData sheetId="3">
        <row r="12">
          <cell r="N12">
            <v>195.63947989000002</v>
          </cell>
          <cell r="R12">
            <v>196.123064</v>
          </cell>
        </row>
        <row r="13">
          <cell r="N13">
            <v>165.11929272999998</v>
          </cell>
          <cell r="R13">
            <v>169.81528499999999</v>
          </cell>
        </row>
        <row r="14">
          <cell r="N14">
            <v>2.1412979999999999</v>
          </cell>
          <cell r="R14">
            <v>2.1699220000000001</v>
          </cell>
        </row>
        <row r="17">
          <cell r="N17">
            <v>29179</v>
          </cell>
          <cell r="R17">
            <v>29787</v>
          </cell>
        </row>
        <row r="18">
          <cell r="N18">
            <v>4770</v>
          </cell>
          <cell r="R18">
            <v>4840</v>
          </cell>
        </row>
        <row r="22">
          <cell r="N22">
            <v>82746.552681400004</v>
          </cell>
          <cell r="R22">
            <v>48604.971820399995</v>
          </cell>
        </row>
        <row r="23">
          <cell r="N23">
            <v>11955.4640726</v>
          </cell>
          <cell r="R23">
            <v>11753.2421624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BCE95-49B7-46CF-BB1C-593E3013DDEC}">
  <dimension ref="A1:CC576"/>
  <sheetViews>
    <sheetView tabSelected="1" zoomScale="85" zoomScaleNormal="85" workbookViewId="0">
      <selection activeCell="C37" sqref="C37"/>
    </sheetView>
  </sheetViews>
  <sheetFormatPr defaultColWidth="9.140625" defaultRowHeight="15" x14ac:dyDescent="0.2"/>
  <cols>
    <col min="1" max="16384" width="9.140625" style="2"/>
  </cols>
  <sheetData>
    <row r="1" spans="1:4" ht="15.75" x14ac:dyDescent="0.25">
      <c r="A1" s="1"/>
      <c r="B1" s="3" t="s">
        <v>0</v>
      </c>
      <c r="C1" s="3" t="s">
        <v>1</v>
      </c>
      <c r="D1" s="1"/>
    </row>
    <row r="2" spans="1:4" x14ac:dyDescent="0.2">
      <c r="A2" s="4">
        <v>2021</v>
      </c>
      <c r="B2" s="5">
        <v>82.005879596726672</v>
      </c>
      <c r="C2" s="5">
        <v>119.63875241104667</v>
      </c>
      <c r="D2" s="1"/>
    </row>
    <row r="3" spans="1:4" x14ac:dyDescent="0.2">
      <c r="A3" s="4">
        <v>2022</v>
      </c>
      <c r="B3" s="5">
        <v>151.943053277345</v>
      </c>
      <c r="C3" s="5">
        <v>144.77010272335835</v>
      </c>
      <c r="D3" s="1"/>
    </row>
    <row r="4" spans="1:4" x14ac:dyDescent="0.2">
      <c r="A4" s="4">
        <v>2023</v>
      </c>
      <c r="B4" s="5">
        <v>105.77284961260166</v>
      </c>
      <c r="C4" s="5">
        <v>128.17016239676335</v>
      </c>
      <c r="D4" s="1"/>
    </row>
    <row r="5" spans="1:4" x14ac:dyDescent="0.2">
      <c r="A5" s="6">
        <v>2024</v>
      </c>
      <c r="B5" s="5">
        <v>103.93576477806833</v>
      </c>
      <c r="C5" s="5">
        <v>117.12949420709332</v>
      </c>
      <c r="D5" s="1"/>
    </row>
    <row r="6" spans="1:4" x14ac:dyDescent="0.2">
      <c r="A6" s="4">
        <v>2025</v>
      </c>
      <c r="B6" s="5">
        <v>93.645448216190005</v>
      </c>
      <c r="C6" s="5">
        <v>110.74298112613501</v>
      </c>
      <c r="D6" s="1"/>
    </row>
    <row r="11" spans="1:4" ht="15.75" customHeight="1" x14ac:dyDescent="0.2">
      <c r="A11" s="394" t="s">
        <v>2</v>
      </c>
    </row>
    <row r="12" spans="1:4" ht="15" customHeight="1" x14ac:dyDescent="0.2">
      <c r="A12" s="8"/>
    </row>
    <row r="94" spans="1:81" s="7" customForma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</row>
    <row r="95" spans="1:81" s="7" customForma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</row>
    <row r="96" spans="1:81" s="7" customForma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</row>
    <row r="97" spans="1:81" s="7" customForma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</row>
    <row r="98" spans="1:81" s="7" customForma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</row>
    <row r="99" spans="1:81" s="7" customForma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</row>
    <row r="100" spans="1:81" s="7" customForma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</row>
    <row r="101" spans="1:81" s="7" customForma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</row>
    <row r="102" spans="1:81" s="7" customForma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</row>
    <row r="103" spans="1:81" s="7" customForma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</row>
    <row r="104" spans="1:81" s="7" customForma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</row>
    <row r="105" spans="1:81" s="7" customForma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</row>
    <row r="106" spans="1:81" s="7" customForma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</row>
    <row r="107" spans="1:81" s="7" customForma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</row>
    <row r="108" spans="1:81" s="7" customForma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</row>
    <row r="109" spans="1:81" s="7" customForma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</row>
    <row r="110" spans="1:81" s="7" customForma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</row>
    <row r="111" spans="1:81" s="7" customForma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</row>
    <row r="112" spans="1:81" s="7" customForma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</row>
    <row r="113" spans="1:81" s="7" customForma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</row>
    <row r="114" spans="1:81" s="7" customForma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</row>
    <row r="115" spans="1:81" s="7" customForma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</row>
    <row r="116" spans="1:81" s="7" customForma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</row>
    <row r="117" spans="1:81" s="7" customForma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</row>
    <row r="118" spans="1:81" s="7" customForma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</row>
    <row r="119" spans="1:81" s="7" customForma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</row>
    <row r="120" spans="1:81" s="7" customForma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</row>
    <row r="121" spans="1:81" s="7" customForma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</row>
    <row r="122" spans="1:81" s="7" customForma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</row>
    <row r="123" spans="1:81" s="7" customForma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</row>
    <row r="124" spans="1:81" s="7" customForma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</row>
    <row r="125" spans="1:81" s="7" customForma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</row>
    <row r="126" spans="1:81" s="7" customForma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</row>
    <row r="127" spans="1:81" s="7" customForma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</row>
    <row r="128" spans="1:81" s="7" customForma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</row>
    <row r="129" spans="1:81" s="7" customForma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</row>
    <row r="130" spans="1:81" s="7" customForma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</row>
    <row r="131" spans="1:81" s="7" customForma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</row>
    <row r="132" spans="1:81" s="7" customForma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</row>
    <row r="133" spans="1:81" s="7" customForma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</row>
    <row r="134" spans="1:81" s="7" customForma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</row>
    <row r="135" spans="1:81" s="7" customForma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</row>
    <row r="136" spans="1:81" s="7" customForma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</row>
    <row r="137" spans="1:81" s="7" customForma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</row>
    <row r="138" spans="1:81" s="7" customForma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</row>
    <row r="139" spans="1:81" s="7" customForma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</row>
    <row r="140" spans="1:81" s="7" customForma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</row>
    <row r="141" spans="1:81" s="7" customForma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</row>
    <row r="142" spans="1:81" s="7" customForma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</row>
    <row r="143" spans="1:81" s="7" customForma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</row>
    <row r="144" spans="1:81" s="7" customForma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</row>
    <row r="145" spans="1:81" s="7" customForma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</row>
    <row r="146" spans="1:81" s="7" customForma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</row>
    <row r="147" spans="1:81" s="7" customForma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</row>
    <row r="148" spans="1:81" s="7" customForma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</row>
    <row r="149" spans="1:81" s="7" customForma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</row>
    <row r="150" spans="1:81" s="7" customForma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</row>
    <row r="151" spans="1:81" s="7" customForma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</row>
    <row r="152" spans="1:81" s="7" customForma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</row>
    <row r="153" spans="1:81" s="7" customForma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</row>
    <row r="154" spans="1:81" s="7" customForma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</row>
    <row r="155" spans="1:81" s="7" customForma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</row>
    <row r="156" spans="1:81" s="7" customForma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</row>
    <row r="157" spans="1:81" s="7" customForma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</row>
    <row r="158" spans="1:81" s="7" customForma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</row>
    <row r="159" spans="1:81" s="7" customForma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</row>
    <row r="160" spans="1:81" s="7" customForma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</row>
    <row r="161" spans="1:81" s="7" customForma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</row>
    <row r="162" spans="1:81" s="7" customForma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</row>
    <row r="163" spans="1:81" s="7" customForma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</row>
    <row r="164" spans="1:81" s="7" customForma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</row>
    <row r="165" spans="1:81" s="7" customForma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</row>
    <row r="166" spans="1:81" s="7" customForma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</row>
    <row r="167" spans="1:81" s="7" customForma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</row>
    <row r="168" spans="1:81" s="7" customForma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</row>
    <row r="169" spans="1:81" s="7" customForma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</row>
    <row r="170" spans="1:81" s="7" customForma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</row>
    <row r="171" spans="1:81" s="7" customForma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</row>
    <row r="172" spans="1:81" s="7" customForma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</row>
    <row r="173" spans="1:81" s="7" customForma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</row>
    <row r="174" spans="1:81" s="7" customForma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</row>
    <row r="175" spans="1:81" s="7" customForma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</row>
    <row r="176" spans="1:81" s="7" customForma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</row>
    <row r="177" spans="1:81" s="7" customForma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</row>
    <row r="178" spans="1:81" s="7" customForma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</row>
    <row r="179" spans="1:81" s="7" customForma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</row>
    <row r="180" spans="1:81" s="7" customForma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</row>
    <row r="181" spans="1:81" s="7" customForma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</row>
    <row r="182" spans="1:81" s="7" customForma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</row>
    <row r="183" spans="1:81" s="7" customForma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</row>
    <row r="184" spans="1:81" s="7" customForma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</row>
    <row r="185" spans="1:81" s="7" customForma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</row>
    <row r="186" spans="1:81" s="7" customForma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</row>
    <row r="187" spans="1:81" s="7" customForma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</row>
    <row r="188" spans="1:81" s="7" customForma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</row>
    <row r="189" spans="1:81" s="7" customForma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</row>
    <row r="190" spans="1:81" s="7" customForma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</row>
    <row r="191" spans="1:81" s="7" customForma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</row>
    <row r="192" spans="1:81" s="7" customForma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</row>
    <row r="193" spans="1:81" s="7" customForma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</row>
    <row r="194" spans="1:81" s="7" customForma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</row>
    <row r="195" spans="1:81" s="7" customForma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</row>
    <row r="196" spans="1:81" s="7" customForma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</row>
    <row r="197" spans="1:81" s="7" customForma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</row>
    <row r="198" spans="1:81" s="7" customForma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</row>
    <row r="199" spans="1:81" s="7" customForma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</row>
    <row r="200" spans="1:81" s="7" customForma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</row>
    <row r="201" spans="1:81" s="7" customForma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</row>
    <row r="202" spans="1:81" s="7" customForma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</row>
    <row r="203" spans="1:81" s="7" customForma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</row>
    <row r="204" spans="1:81" s="7" customForma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</row>
    <row r="205" spans="1:81" s="7" customForma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</row>
    <row r="206" spans="1:81" s="7" customForma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</row>
    <row r="207" spans="1:81" s="7" customForma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</row>
    <row r="208" spans="1:81" s="7" customForma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</row>
    <row r="209" spans="1:81" s="7" customForma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</row>
    <row r="210" spans="1:81" s="7" customForma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</row>
    <row r="211" spans="1:81" s="7" customForma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</row>
    <row r="212" spans="1:81" s="7" customForma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</row>
    <row r="213" spans="1:81" s="7" customForma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</row>
    <row r="214" spans="1:81" s="7" customForma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</row>
    <row r="215" spans="1:81" s="7" customForma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</row>
    <row r="216" spans="1:81" s="7" customForma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</row>
    <row r="217" spans="1:81" s="7" customForma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</row>
    <row r="218" spans="1:81" s="7" customForma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</row>
    <row r="219" spans="1:81" s="7" customForma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</row>
    <row r="220" spans="1:81" s="7" customForma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</row>
    <row r="221" spans="1:81" s="7" customForma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</row>
    <row r="222" spans="1:81" s="7" customForma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</row>
    <row r="223" spans="1:81" s="7" customForma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</row>
    <row r="224" spans="1:81" s="7" customForma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</row>
    <row r="225" spans="1:81" s="7" customForma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</row>
    <row r="226" spans="1:81" s="7" customForma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</row>
    <row r="227" spans="1:81" s="7" customForma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</row>
    <row r="228" spans="1:81" s="7" customForma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</row>
    <row r="229" spans="1:81" s="7" customForma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</row>
    <row r="230" spans="1:81" s="7" customForma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</row>
    <row r="231" spans="1:81" s="7" customForma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</row>
    <row r="232" spans="1:81" s="7" customForma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</row>
    <row r="233" spans="1:81" s="7" customForma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</row>
    <row r="234" spans="1:81" s="7" customForma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</row>
    <row r="235" spans="1:81" s="7" customForma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</row>
    <row r="236" spans="1:81" s="7" customForma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</row>
    <row r="237" spans="1:81" s="7" customForma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</row>
    <row r="238" spans="1:81" s="7" customForma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</row>
    <row r="239" spans="1:81" s="7" customForma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</row>
    <row r="240" spans="1:81" s="7" customForma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</row>
    <row r="241" spans="1:81" s="7" customForma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</row>
    <row r="242" spans="1:81" s="7" customForma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</row>
    <row r="243" spans="1:81" s="7" customForma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</row>
    <row r="244" spans="1:81" s="7" customForma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</row>
    <row r="245" spans="1:81" s="7" customForma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</row>
    <row r="246" spans="1:81" s="7" customForma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</row>
    <row r="247" spans="1:81" s="7" customForma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</row>
    <row r="248" spans="1:81" s="7" customForma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</row>
    <row r="249" spans="1:81" s="7" customForma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</row>
    <row r="250" spans="1:81" s="7" customForma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</row>
    <row r="251" spans="1:81" s="7" customForma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</row>
    <row r="252" spans="1:81" s="7" customForma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</row>
    <row r="253" spans="1:81" s="7" customForma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</row>
    <row r="254" spans="1:81" s="7" customForma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</row>
    <row r="255" spans="1:81" s="7" customForma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</row>
    <row r="256" spans="1:81" s="7" customForma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</row>
    <row r="257" spans="1:81" s="7" customForma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</row>
    <row r="258" spans="1:81" s="7" customForma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</row>
    <row r="259" spans="1:81" s="7" customForma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</row>
    <row r="260" spans="1:81" s="7" customForma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</row>
    <row r="261" spans="1:81" s="7" customForma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</row>
    <row r="262" spans="1:81" s="7" customForma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</row>
    <row r="263" spans="1:81" s="7" customForma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</row>
    <row r="264" spans="1:81" s="7" customForma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</row>
    <row r="265" spans="1:81" s="7" customForma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</row>
    <row r="266" spans="1:81" s="7" customForma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</row>
    <row r="267" spans="1:81" s="7" customForma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</row>
    <row r="268" spans="1:81" s="7" customForma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</row>
    <row r="269" spans="1:81" s="7" customForma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</row>
    <row r="270" spans="1:81" s="7" customForma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</row>
    <row r="271" spans="1:81" s="7" customForma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</row>
    <row r="272" spans="1:81" s="7" customForma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</row>
    <row r="273" spans="1:81" s="7" customForma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</row>
    <row r="274" spans="1:81" s="7" customForma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</row>
    <row r="275" spans="1:81" s="7" customForma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</row>
    <row r="276" spans="1:81" s="7" customForma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</row>
    <row r="277" spans="1:81" s="7" customForma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</row>
    <row r="278" spans="1:81" s="7" customForma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</row>
    <row r="279" spans="1:81" s="7" customForma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</row>
    <row r="280" spans="1:81" s="7" customForma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</row>
    <row r="281" spans="1:81" s="7" customForma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</row>
    <row r="282" spans="1:81" s="7" customForma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</row>
    <row r="283" spans="1:81" s="7" customForma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</row>
    <row r="284" spans="1:81" s="7" customForma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</row>
    <row r="285" spans="1:81" s="7" customForma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</row>
    <row r="286" spans="1:81" s="7" customForma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</row>
    <row r="287" spans="1:81" s="7" customForma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</row>
    <row r="288" spans="1:81" s="7" customForma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</row>
    <row r="289" spans="1:81" s="7" customForma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</row>
    <row r="290" spans="1:81" s="7" customForma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</row>
    <row r="291" spans="1:81" s="7" customForma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</row>
    <row r="292" spans="1:81" s="7" customForma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</row>
    <row r="293" spans="1:81" s="7" customForma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</row>
    <row r="294" spans="1:81" s="7" customForma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</row>
    <row r="295" spans="1:81" s="7" customForma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</row>
    <row r="296" spans="1:81" s="7" customForma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</row>
    <row r="297" spans="1:81" s="7" customForma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</row>
    <row r="298" spans="1:81" s="7" customForma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</row>
    <row r="299" spans="1:81" s="7" customForma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</row>
    <row r="300" spans="1:81" s="7" customForma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</row>
    <row r="301" spans="1:81" s="7" customForma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</row>
    <row r="302" spans="1:81" s="7" customForma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</row>
    <row r="303" spans="1:81" s="7" customForma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</row>
    <row r="304" spans="1:81" s="7" customForma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</row>
    <row r="305" spans="1:81" s="7" customForma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</row>
    <row r="306" spans="1:81" s="7" customForma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</row>
    <row r="307" spans="1:81" s="7" customForma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</row>
    <row r="308" spans="1:81" s="7" customForma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</row>
    <row r="309" spans="1:81" s="7" customForma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</row>
    <row r="310" spans="1:81" s="7" customForma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</row>
    <row r="311" spans="1:81" s="7" customForma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</row>
    <row r="312" spans="1:81" s="7" customForma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</row>
    <row r="313" spans="1:81" s="7" customForma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</row>
    <row r="314" spans="1:81" s="7" customForma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</row>
    <row r="315" spans="1:81" s="7" customForma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</row>
    <row r="316" spans="1:81" s="7" customForma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</row>
    <row r="317" spans="1:81" s="7" customForma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</row>
    <row r="318" spans="1:81" s="7" customForma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</row>
    <row r="319" spans="1:81" s="7" customForma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</row>
    <row r="320" spans="1:81" s="7" customForma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</row>
    <row r="321" spans="1:81" s="7" customForma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</row>
    <row r="322" spans="1:81" s="7" customForma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</row>
    <row r="323" spans="1:81" s="7" customForma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</row>
    <row r="324" spans="1:81" s="7" customForma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</row>
    <row r="325" spans="1:81" s="7" customForma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</row>
    <row r="326" spans="1:81" s="7" customForma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</row>
    <row r="327" spans="1:81" s="7" customForma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</row>
    <row r="328" spans="1:81" s="7" customForma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</row>
    <row r="329" spans="1:81" s="7" customForma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</row>
    <row r="330" spans="1:81" s="7" customForma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</row>
    <row r="331" spans="1:81" s="7" customForma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</row>
    <row r="332" spans="1:81" s="7" customForma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</row>
    <row r="333" spans="1:81" s="7" customForma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</row>
    <row r="334" spans="1:81" s="7" customForma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</row>
    <row r="335" spans="1:81" s="7" customForma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</row>
    <row r="336" spans="1:81" s="7" customForma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</row>
    <row r="337" spans="1:81" s="7" customForma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</row>
    <row r="338" spans="1:81" s="7" customForma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</row>
    <row r="339" spans="1:81" s="7" customForma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</row>
    <row r="340" spans="1:81" s="7" customForma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</row>
    <row r="341" spans="1:81" s="7" customForma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</row>
    <row r="342" spans="1:81" s="7" customForma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</row>
    <row r="343" spans="1:81" s="7" customForma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</row>
    <row r="344" spans="1:81" s="7" customForma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</row>
    <row r="345" spans="1:81" s="7" customForma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</row>
    <row r="346" spans="1:81" s="7" customForma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</row>
    <row r="347" spans="1:81" s="7" customForma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</row>
    <row r="348" spans="1:81" s="7" customForma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</row>
    <row r="349" spans="1:81" s="7" customForma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</row>
    <row r="350" spans="1:81" s="7" customForma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</row>
    <row r="351" spans="1:81" s="7" customForma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</row>
    <row r="352" spans="1:81" s="7" customForma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</row>
    <row r="353" spans="1:81" s="7" customForma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</row>
    <row r="354" spans="1:81" s="7" customForma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</row>
    <row r="355" spans="1:81" s="7" customForma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</row>
    <row r="356" spans="1:81" s="7" customForma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</row>
    <row r="357" spans="1:81" s="7" customForma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</row>
    <row r="358" spans="1:81" s="7" customForma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</row>
    <row r="359" spans="1:81" s="7" customForma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</row>
    <row r="360" spans="1:81" s="7" customForma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</row>
    <row r="361" spans="1:81" s="7" customForma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</row>
    <row r="362" spans="1:81" s="7" customForma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</row>
    <row r="363" spans="1:81" s="7" customForma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</row>
    <row r="364" spans="1:81" s="7" customForma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</row>
    <row r="365" spans="1:81" s="7" customForma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</row>
    <row r="366" spans="1:81" s="7" customForma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</row>
    <row r="367" spans="1:81" s="7" customForma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</row>
    <row r="368" spans="1:81" s="7" customForma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</row>
    <row r="369" spans="1:81" s="7" customForma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</row>
    <row r="370" spans="1:81" s="7" customForma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</row>
    <row r="371" spans="1:81" s="7" customForma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</row>
    <row r="372" spans="1:81" s="7" customForma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</row>
    <row r="373" spans="1:81" s="7" customForma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</row>
    <row r="374" spans="1:81" s="7" customForma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</row>
    <row r="375" spans="1:81" s="7" customForma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</row>
    <row r="376" spans="1:81" s="7" customForma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</row>
    <row r="377" spans="1:81" s="7" customForma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</row>
    <row r="378" spans="1:81" s="7" customForma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</row>
    <row r="379" spans="1:81" s="7" customForma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</row>
    <row r="380" spans="1:81" s="7" customForma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</row>
    <row r="381" spans="1:81" s="7" customForma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</row>
    <row r="382" spans="1:81" s="7" customForma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</row>
    <row r="383" spans="1:81" s="7" customForma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</row>
    <row r="384" spans="1:81" s="7" customForma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</row>
    <row r="385" spans="1:81" s="7" customForma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</row>
    <row r="386" spans="1:81" s="7" customForma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</row>
    <row r="387" spans="1:81" s="7" customForma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</row>
    <row r="388" spans="1:81" s="7" customForma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</row>
    <row r="389" spans="1:81" s="7" customForma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</row>
    <row r="390" spans="1:81" s="7" customForma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</row>
    <row r="391" spans="1:81" s="7" customForma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</row>
    <row r="392" spans="1:81" s="7" customForma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</row>
    <row r="393" spans="1:81" s="7" customForma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</row>
    <row r="394" spans="1:81" s="7" customForma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</row>
    <row r="395" spans="1:81" s="7" customForma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</row>
    <row r="396" spans="1:81" s="7" customForma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</row>
    <row r="397" spans="1:81" s="7" customForma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</row>
    <row r="398" spans="1:81" s="7" customForma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</row>
    <row r="399" spans="1:81" s="7" customForma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</row>
    <row r="400" spans="1:81" s="7" customForma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</row>
    <row r="401" spans="1:81" s="7" customForma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</row>
    <row r="402" spans="1:81" s="7" customForma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</row>
    <row r="403" spans="1:81" s="7" customForma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</row>
    <row r="404" spans="1:81" s="7" customForma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</row>
    <row r="405" spans="1:81" s="7" customForma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</row>
    <row r="406" spans="1:81" s="7" customForma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</row>
    <row r="407" spans="1:81" s="7" customForma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</row>
    <row r="408" spans="1:81" s="7" customForma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</row>
    <row r="409" spans="1:81" s="7" customForma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</row>
    <row r="410" spans="1:81" s="7" customForma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</row>
    <row r="411" spans="1:81" s="7" customForma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</row>
    <row r="412" spans="1:81" s="7" customForma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</row>
    <row r="413" spans="1:81" s="7" customForma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</row>
    <row r="414" spans="1:81" s="7" customForma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</row>
    <row r="415" spans="1:81" s="7" customForma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</row>
    <row r="416" spans="1:81" s="7" customForma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</row>
    <row r="417" spans="1:81" s="7" customForma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</row>
    <row r="418" spans="1:81" s="7" customForma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</row>
    <row r="419" spans="1:81" s="7" customForma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</row>
    <row r="420" spans="1:81" s="7" customForma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</row>
    <row r="421" spans="1:81" s="7" customForma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</row>
    <row r="422" spans="1:81" s="7" customForma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</row>
    <row r="423" spans="1:81" s="7" customForma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</row>
    <row r="424" spans="1:81" s="7" customForma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</row>
    <row r="425" spans="1:81" s="7" customForma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</row>
    <row r="426" spans="1:81" s="7" customForma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</row>
    <row r="427" spans="1:81" s="7" customForma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</row>
    <row r="428" spans="1:81" s="7" customForma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</row>
    <row r="429" spans="1:81" s="7" customForma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</row>
    <row r="430" spans="1:81" s="7" customForma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</row>
    <row r="431" spans="1:81" s="7" customForma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</row>
    <row r="432" spans="1:81" s="7" customForma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</row>
    <row r="433" spans="1:81" s="7" customForma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</row>
    <row r="434" spans="1:81" s="7" customForma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</row>
    <row r="435" spans="1:81" s="7" customForma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</row>
    <row r="436" spans="1:81" s="7" customForma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</row>
    <row r="437" spans="1:81" s="7" customForma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</row>
    <row r="438" spans="1:81" s="7" customForma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</row>
    <row r="439" spans="1:81" s="7" customForma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</row>
    <row r="440" spans="1:81" s="7" customForma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</row>
    <row r="441" spans="1:81" s="7" customForma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</row>
    <row r="442" spans="1:81" s="7" customForma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</row>
    <row r="443" spans="1:81" s="7" customForma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</row>
    <row r="444" spans="1:81" s="7" customForma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</row>
    <row r="445" spans="1:81" s="7" customForma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</row>
    <row r="446" spans="1:81" s="7" customForma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</row>
    <row r="447" spans="1:81" s="7" customForma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</row>
    <row r="448" spans="1:81" s="7" customForma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</row>
    <row r="449" spans="1:81" s="7" customForma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</row>
    <row r="450" spans="1:81" s="7" customForma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</row>
    <row r="451" spans="1:81" s="7" customForma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</row>
    <row r="452" spans="1:81" s="7" customForma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</row>
    <row r="453" spans="1:81" s="7" customForma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</row>
    <row r="454" spans="1:81" s="7" customForma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</row>
    <row r="455" spans="1:81" s="7" customForma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</row>
    <row r="456" spans="1:81" s="7" customForma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</row>
    <row r="457" spans="1:81" s="7" customForma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</row>
    <row r="458" spans="1:81" s="7" customForma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</row>
    <row r="459" spans="1:81" s="7" customForma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</row>
    <row r="460" spans="1:81" s="7" customForma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</row>
    <row r="461" spans="1:81" s="7" customForma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</row>
    <row r="462" spans="1:81" s="7" customForma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</row>
    <row r="463" spans="1:81" s="7" customForma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</row>
    <row r="464" spans="1:81" s="7" customForma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</row>
    <row r="465" spans="1:81" s="7" customForma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</row>
    <row r="466" spans="1:81" s="7" customForma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</row>
    <row r="467" spans="1:81" s="7" customForma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</row>
    <row r="468" spans="1:81" s="7" customForma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</row>
    <row r="469" spans="1:81" s="7" customForma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</row>
    <row r="470" spans="1:81" s="7" customForma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</row>
    <row r="471" spans="1:81" s="7" customForma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</row>
    <row r="472" spans="1:81" s="7" customForma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</row>
    <row r="473" spans="1:81" s="7" customForma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</row>
    <row r="474" spans="1:81" s="7" customForma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</row>
    <row r="475" spans="1:81" s="7" customForma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</row>
    <row r="476" spans="1:81" s="7" customForma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</row>
    <row r="477" spans="1:81" s="7" customForma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</row>
    <row r="478" spans="1:81" s="7" customForma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</row>
    <row r="479" spans="1:81" s="7" customForma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</row>
    <row r="480" spans="1:81" s="7" customForma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</row>
    <row r="481" spans="1:81" s="7" customForma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</row>
    <row r="482" spans="1:81" s="7" customForma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</row>
    <row r="483" spans="1:81" s="7" customForma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</row>
    <row r="484" spans="1:81" s="7" customForma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</row>
    <row r="485" spans="1:81" s="7" customForma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</row>
    <row r="486" spans="1:81" s="7" customForma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</row>
    <row r="487" spans="1:81" s="7" customForma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</row>
    <row r="488" spans="1:81" s="7" customForma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</row>
    <row r="489" spans="1:81" s="7" customForma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</row>
    <row r="490" spans="1:81" s="7" customForma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</row>
    <row r="491" spans="1:81" s="7" customForma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</row>
    <row r="492" spans="1:81" s="7" customForma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</row>
    <row r="493" spans="1:81" s="7" customForma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</row>
    <row r="494" spans="1:81" s="7" customForma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</row>
    <row r="495" spans="1:81" s="7" customForma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</row>
    <row r="496" spans="1:81" s="7" customForma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</row>
    <row r="497" spans="1:81" s="7" customForma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</row>
    <row r="498" spans="1:81" s="7" customForma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</row>
    <row r="499" spans="1:81" s="7" customForma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</row>
    <row r="500" spans="1:81" s="7" customForma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</row>
    <row r="501" spans="1:81" s="7" customForma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</row>
    <row r="502" spans="1:81" s="7" customForma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</row>
    <row r="503" spans="1:81" s="7" customForma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</row>
    <row r="504" spans="1:81" s="7" customForma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</row>
    <row r="505" spans="1:81" s="7" customForma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</row>
    <row r="506" spans="1:81" s="7" customForma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</row>
    <row r="507" spans="1:81" s="7" customForma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</row>
    <row r="508" spans="1:81" s="7" customForma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</row>
    <row r="509" spans="1:81" s="7" customForma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</row>
    <row r="510" spans="1:81" s="7" customForma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</row>
    <row r="511" spans="1:81" s="7" customForma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</row>
    <row r="512" spans="1:81" s="7" customForma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</row>
    <row r="513" spans="1:81" s="7" customForma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</row>
    <row r="514" spans="1:81" s="7" customForma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</row>
    <row r="515" spans="1:81" s="7" customForma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</row>
    <row r="516" spans="1:81" s="7" customForma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</row>
    <row r="517" spans="1:81" s="7" customForma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</row>
    <row r="518" spans="1:81" s="7" customForma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</row>
    <row r="519" spans="1:81" s="7" customForma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</row>
    <row r="520" spans="1:81" s="7" customForma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</row>
    <row r="521" spans="1:81" s="7" customForma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</row>
    <row r="522" spans="1:81" s="7" customForma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</row>
    <row r="523" spans="1:81" s="7" customForma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</row>
    <row r="524" spans="1:81" s="7" customForma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</row>
    <row r="525" spans="1:81" s="7" customForma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</row>
    <row r="526" spans="1:81" s="7" customForma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</row>
    <row r="527" spans="1:81" s="7" customForma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</row>
    <row r="528" spans="1:81" s="7" customForma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</row>
    <row r="529" spans="1:81" s="7" customForma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</row>
    <row r="530" spans="1:81" s="7" customForma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</row>
    <row r="531" spans="1:81" s="7" customForma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</row>
    <row r="532" spans="1:81" s="7" customForma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</row>
    <row r="533" spans="1:81" s="7" customForma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</row>
    <row r="534" spans="1:81" s="7" customForma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</row>
    <row r="535" spans="1:81" s="7" customForma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</row>
    <row r="536" spans="1:81" s="7" customForma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</row>
    <row r="537" spans="1:81" s="7" customForma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</row>
    <row r="538" spans="1:81" s="7" customForma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</row>
    <row r="539" spans="1:81" s="7" customForma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</row>
    <row r="540" spans="1:81" s="7" customForma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</row>
    <row r="541" spans="1:81" s="7" customForma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</row>
    <row r="542" spans="1:81" s="7" customForma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</row>
    <row r="543" spans="1:81" s="7" customForma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</row>
    <row r="544" spans="1:81" s="7" customForma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</row>
    <row r="545" spans="1:81" s="7" customForma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</row>
    <row r="546" spans="1:81" s="7" customForma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</row>
    <row r="547" spans="1:81" s="7" customForma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</row>
    <row r="548" spans="1:81" s="7" customForma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</row>
    <row r="549" spans="1:81" s="7" customForma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</row>
    <row r="550" spans="1:81" s="7" customForma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</row>
    <row r="551" spans="1:81" s="7" customForma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</row>
    <row r="552" spans="1:81" s="7" customForma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</row>
    <row r="553" spans="1:81" s="7" customForma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</row>
    <row r="554" spans="1:81" s="7" customForma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</row>
    <row r="555" spans="1:81" s="7" customForma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</row>
    <row r="556" spans="1:81" s="7" customForma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</row>
    <row r="557" spans="1:81" s="7" customForma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</row>
    <row r="558" spans="1:81" s="7" customForma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</row>
    <row r="559" spans="1:81" s="7" customForma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</row>
    <row r="560" spans="1:81" s="7" customForma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</row>
    <row r="561" spans="1:81" s="7" customForma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</row>
    <row r="562" spans="1:81" s="7" customForma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</row>
    <row r="563" spans="1:81" s="7" customForma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</row>
    <row r="564" spans="1:81" s="7" customForma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</row>
    <row r="565" spans="1:81" s="7" customForma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</row>
    <row r="566" spans="1:81" s="7" customForma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</row>
    <row r="567" spans="1:81" s="7" customForma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</row>
    <row r="568" spans="1:81" s="7" customForma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</row>
    <row r="569" spans="1:81" s="7" customForma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</row>
    <row r="570" spans="1:81" s="7" customForma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</row>
    <row r="571" spans="1:81" s="7" customForma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</row>
    <row r="572" spans="1:81" s="7" customForma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</row>
    <row r="573" spans="1:81" s="7" customForma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</row>
    <row r="574" spans="1:81" s="7" customForma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</row>
    <row r="575" spans="1:81" s="7" customForma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</row>
    <row r="576" spans="1:81" s="7" customForma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</row>
  </sheetData>
  <pageMargins left="0.7" right="0.7" top="0.75" bottom="0.75" header="0.3" footer="0.3"/>
  <pageSetup scale="75" orientation="landscape" r:id="rId1"/>
  <headerFooter>
    <oddFooter>&amp;L&amp;F, &amp;A, &amp;D, &amp;T&amp;Cp.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F9A1F-4C44-43A3-9E30-251C203DFD1E}">
  <dimension ref="A1:L33"/>
  <sheetViews>
    <sheetView workbookViewId="0">
      <pane xSplit="1" ySplit="1" topLeftCell="B2" activePane="bottomRight" state="frozen"/>
      <selection activeCell="C37" sqref="C37"/>
      <selection pane="topRight" activeCell="C37" sqref="C37"/>
      <selection pane="bottomLeft" activeCell="C37" sqref="C37"/>
      <selection pane="bottomRight" activeCell="C37" sqref="C37"/>
    </sheetView>
  </sheetViews>
  <sheetFormatPr defaultRowHeight="15" x14ac:dyDescent="0.25"/>
  <cols>
    <col min="1" max="1" width="9.7109375" bestFit="1" customWidth="1"/>
    <col min="2" max="2" width="15.28515625" bestFit="1" customWidth="1"/>
    <col min="3" max="3" width="15.85546875" customWidth="1"/>
    <col min="4" max="4" width="13.42578125" customWidth="1"/>
  </cols>
  <sheetData>
    <row r="1" spans="1:12" ht="16.5" x14ac:dyDescent="0.3">
      <c r="A1" s="88"/>
      <c r="B1" s="125" t="s">
        <v>59</v>
      </c>
      <c r="C1" s="125" t="s">
        <v>60</v>
      </c>
      <c r="D1" s="125" t="s">
        <v>37</v>
      </c>
    </row>
    <row r="2" spans="1:12" ht="16.5" x14ac:dyDescent="0.3">
      <c r="A2" s="126">
        <v>45078</v>
      </c>
      <c r="B2" s="127">
        <v>3220</v>
      </c>
      <c r="C2" s="127">
        <v>1352</v>
      </c>
      <c r="D2" s="127">
        <f>B2+C2</f>
        <v>4572</v>
      </c>
      <c r="E2" s="53"/>
      <c r="F2" s="60"/>
    </row>
    <row r="3" spans="1:12" ht="16.5" x14ac:dyDescent="0.3">
      <c r="A3" s="126">
        <v>45170</v>
      </c>
      <c r="B3" s="127">
        <v>3193</v>
      </c>
      <c r="C3" s="127">
        <v>1436</v>
      </c>
      <c r="D3" s="127">
        <f t="shared" ref="D3:D10" si="0">B3+C3</f>
        <v>4629</v>
      </c>
      <c r="E3" s="53"/>
      <c r="F3" s="60"/>
    </row>
    <row r="4" spans="1:12" ht="16.5" x14ac:dyDescent="0.3">
      <c r="A4" s="126">
        <v>45261</v>
      </c>
      <c r="B4" s="127">
        <v>3218</v>
      </c>
      <c r="C4" s="127">
        <v>1456</v>
      </c>
      <c r="D4" s="127">
        <f t="shared" si="0"/>
        <v>4674</v>
      </c>
      <c r="E4" s="53"/>
      <c r="F4" s="60"/>
    </row>
    <row r="5" spans="1:12" ht="16.5" x14ac:dyDescent="0.3">
      <c r="A5" s="126">
        <v>45352</v>
      </c>
      <c r="B5" s="127">
        <v>3202</v>
      </c>
      <c r="C5" s="127">
        <v>1476</v>
      </c>
      <c r="D5" s="127">
        <f t="shared" si="0"/>
        <v>4678</v>
      </c>
      <c r="E5" s="53"/>
      <c r="F5" s="60"/>
    </row>
    <row r="6" spans="1:12" ht="16.5" x14ac:dyDescent="0.3">
      <c r="A6" s="126">
        <v>45444</v>
      </c>
      <c r="B6" s="127">
        <v>3331</v>
      </c>
      <c r="C6" s="127">
        <v>1479</v>
      </c>
      <c r="D6" s="127">
        <f t="shared" si="0"/>
        <v>4810</v>
      </c>
      <c r="E6" s="53"/>
      <c r="F6" s="60"/>
    </row>
    <row r="7" spans="1:12" ht="16.5" x14ac:dyDescent="0.3">
      <c r="A7" s="126">
        <v>45536</v>
      </c>
      <c r="B7" s="127">
        <v>3307</v>
      </c>
      <c r="C7" s="127">
        <v>1505</v>
      </c>
      <c r="D7" s="127">
        <f t="shared" si="0"/>
        <v>4812</v>
      </c>
      <c r="E7" s="53"/>
      <c r="F7" s="60"/>
    </row>
    <row r="8" spans="1:12" ht="16.5" x14ac:dyDescent="0.3">
      <c r="A8" s="126">
        <v>45627</v>
      </c>
      <c r="B8" s="127">
        <v>3337</v>
      </c>
      <c r="C8" s="127">
        <v>1502</v>
      </c>
      <c r="D8" s="127">
        <f t="shared" si="0"/>
        <v>4839</v>
      </c>
      <c r="E8" s="53"/>
      <c r="F8" s="60"/>
    </row>
    <row r="9" spans="1:12" ht="16.5" x14ac:dyDescent="0.3">
      <c r="A9" s="126">
        <v>45717</v>
      </c>
      <c r="B9" s="127">
        <v>3401</v>
      </c>
      <c r="C9" s="127">
        <v>1472</v>
      </c>
      <c r="D9" s="127">
        <f t="shared" si="0"/>
        <v>4873</v>
      </c>
      <c r="E9" s="53"/>
      <c r="F9" s="60"/>
    </row>
    <row r="10" spans="1:12" ht="16.5" x14ac:dyDescent="0.3">
      <c r="A10" s="126">
        <v>45809</v>
      </c>
      <c r="B10" s="127">
        <v>3516</v>
      </c>
      <c r="C10" s="127">
        <v>1483</v>
      </c>
      <c r="D10" s="127">
        <f t="shared" si="0"/>
        <v>4999</v>
      </c>
      <c r="E10" s="53"/>
      <c r="F10" s="60"/>
    </row>
    <row r="11" spans="1:12" x14ac:dyDescent="0.25">
      <c r="A11" s="128"/>
      <c r="B11" s="129"/>
      <c r="C11" s="129"/>
      <c r="D11" s="129"/>
      <c r="E11" s="53"/>
      <c r="F11" s="60"/>
    </row>
    <row r="12" spans="1:12" x14ac:dyDescent="0.25">
      <c r="A12" s="128"/>
      <c r="B12" s="129"/>
      <c r="C12" s="129"/>
      <c r="D12" s="129"/>
      <c r="E12" s="53"/>
      <c r="F12" s="60"/>
    </row>
    <row r="13" spans="1:12" x14ac:dyDescent="0.25">
      <c r="A13" s="128"/>
      <c r="B13" s="129"/>
      <c r="C13" s="129"/>
      <c r="D13" s="130"/>
    </row>
    <row r="14" spans="1:12" x14ac:dyDescent="0.25">
      <c r="A14" s="128"/>
      <c r="B14" s="131" t="s">
        <v>194</v>
      </c>
      <c r="C14" s="129"/>
      <c r="D14" s="130"/>
    </row>
    <row r="15" spans="1:12" x14ac:dyDescent="0.25">
      <c r="B15" s="53"/>
      <c r="C15" s="53"/>
      <c r="D15" s="53"/>
    </row>
    <row r="16" spans="1:12" x14ac:dyDescent="0.25">
      <c r="B16" s="129"/>
      <c r="C16" s="129"/>
      <c r="D16" s="129"/>
      <c r="L16" s="132"/>
    </row>
    <row r="18" spans="2:4" x14ac:dyDescent="0.25">
      <c r="B18" s="53"/>
      <c r="C18" s="53"/>
      <c r="D18" s="53"/>
    </row>
    <row r="19" spans="2:4" x14ac:dyDescent="0.25">
      <c r="B19" s="129"/>
      <c r="C19" s="129"/>
      <c r="D19" s="129"/>
    </row>
    <row r="33" spans="2:2" x14ac:dyDescent="0.25">
      <c r="B33" t="s">
        <v>61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D8BD5-4AE9-40A0-BE11-B820E82FCC9B}">
  <dimension ref="A1:E23"/>
  <sheetViews>
    <sheetView zoomScaleNormal="100" workbookViewId="0">
      <selection activeCell="U18" sqref="U18"/>
    </sheetView>
  </sheetViews>
  <sheetFormatPr defaultRowHeight="12.75" x14ac:dyDescent="0.2"/>
  <cols>
    <col min="1" max="1" width="15.28515625" style="117" customWidth="1"/>
    <col min="2" max="2" width="3.42578125" style="117" bestFit="1" customWidth="1"/>
    <col min="3" max="3" width="13.85546875" style="117" bestFit="1" customWidth="1"/>
    <col min="4" max="253" width="9.140625" style="117"/>
    <col min="254" max="254" width="15.28515625" style="117" customWidth="1"/>
    <col min="255" max="255" width="10.28515625" style="117" customWidth="1"/>
    <col min="256" max="256" width="17.5703125" style="117" customWidth="1"/>
    <col min="257" max="258" width="10.42578125" style="117" bestFit="1" customWidth="1"/>
    <col min="259" max="259" width="13.28515625" style="117" customWidth="1"/>
    <col min="260" max="509" width="9.140625" style="117"/>
    <col min="510" max="510" width="15.28515625" style="117" customWidth="1"/>
    <col min="511" max="511" width="10.28515625" style="117" customWidth="1"/>
    <col min="512" max="512" width="17.5703125" style="117" customWidth="1"/>
    <col min="513" max="514" width="10.42578125" style="117" bestFit="1" customWidth="1"/>
    <col min="515" max="515" width="13.28515625" style="117" customWidth="1"/>
    <col min="516" max="765" width="9.140625" style="117"/>
    <col min="766" max="766" width="15.28515625" style="117" customWidth="1"/>
    <col min="767" max="767" width="10.28515625" style="117" customWidth="1"/>
    <col min="768" max="768" width="17.5703125" style="117" customWidth="1"/>
    <col min="769" max="770" width="10.42578125" style="117" bestFit="1" customWidth="1"/>
    <col min="771" max="771" width="13.28515625" style="117" customWidth="1"/>
    <col min="772" max="1021" width="9.140625" style="117"/>
    <col min="1022" max="1022" width="15.28515625" style="117" customWidth="1"/>
    <col min="1023" max="1023" width="10.28515625" style="117" customWidth="1"/>
    <col min="1024" max="1024" width="17.5703125" style="117" customWidth="1"/>
    <col min="1025" max="1026" width="10.42578125" style="117" bestFit="1" customWidth="1"/>
    <col min="1027" max="1027" width="13.28515625" style="117" customWidth="1"/>
    <col min="1028" max="1277" width="9.140625" style="117"/>
    <col min="1278" max="1278" width="15.28515625" style="117" customWidth="1"/>
    <col min="1279" max="1279" width="10.28515625" style="117" customWidth="1"/>
    <col min="1280" max="1280" width="17.5703125" style="117" customWidth="1"/>
    <col min="1281" max="1282" width="10.42578125" style="117" bestFit="1" customWidth="1"/>
    <col min="1283" max="1283" width="13.28515625" style="117" customWidth="1"/>
    <col min="1284" max="1533" width="9.140625" style="117"/>
    <col min="1534" max="1534" width="15.28515625" style="117" customWidth="1"/>
    <col min="1535" max="1535" width="10.28515625" style="117" customWidth="1"/>
    <col min="1536" max="1536" width="17.5703125" style="117" customWidth="1"/>
    <col min="1537" max="1538" width="10.42578125" style="117" bestFit="1" customWidth="1"/>
    <col min="1539" max="1539" width="13.28515625" style="117" customWidth="1"/>
    <col min="1540" max="1789" width="9.140625" style="117"/>
    <col min="1790" max="1790" width="15.28515625" style="117" customWidth="1"/>
    <col min="1791" max="1791" width="10.28515625" style="117" customWidth="1"/>
    <col min="1792" max="1792" width="17.5703125" style="117" customWidth="1"/>
    <col min="1793" max="1794" width="10.42578125" style="117" bestFit="1" customWidth="1"/>
    <col min="1795" max="1795" width="13.28515625" style="117" customWidth="1"/>
    <col min="1796" max="2045" width="9.140625" style="117"/>
    <col min="2046" max="2046" width="15.28515625" style="117" customWidth="1"/>
    <col min="2047" max="2047" width="10.28515625" style="117" customWidth="1"/>
    <col min="2048" max="2048" width="17.5703125" style="117" customWidth="1"/>
    <col min="2049" max="2050" width="10.42578125" style="117" bestFit="1" customWidth="1"/>
    <col min="2051" max="2051" width="13.28515625" style="117" customWidth="1"/>
    <col min="2052" max="2301" width="9.140625" style="117"/>
    <col min="2302" max="2302" width="15.28515625" style="117" customWidth="1"/>
    <col min="2303" max="2303" width="10.28515625" style="117" customWidth="1"/>
    <col min="2304" max="2304" width="17.5703125" style="117" customWidth="1"/>
    <col min="2305" max="2306" width="10.42578125" style="117" bestFit="1" customWidth="1"/>
    <col min="2307" max="2307" width="13.28515625" style="117" customWidth="1"/>
    <col min="2308" max="2557" width="9.140625" style="117"/>
    <col min="2558" max="2558" width="15.28515625" style="117" customWidth="1"/>
    <col min="2559" max="2559" width="10.28515625" style="117" customWidth="1"/>
    <col min="2560" max="2560" width="17.5703125" style="117" customWidth="1"/>
    <col min="2561" max="2562" width="10.42578125" style="117" bestFit="1" customWidth="1"/>
    <col min="2563" max="2563" width="13.28515625" style="117" customWidth="1"/>
    <col min="2564" max="2813" width="9.140625" style="117"/>
    <col min="2814" max="2814" width="15.28515625" style="117" customWidth="1"/>
    <col min="2815" max="2815" width="10.28515625" style="117" customWidth="1"/>
    <col min="2816" max="2816" width="17.5703125" style="117" customWidth="1"/>
    <col min="2817" max="2818" width="10.42578125" style="117" bestFit="1" customWidth="1"/>
    <col min="2819" max="2819" width="13.28515625" style="117" customWidth="1"/>
    <col min="2820" max="3069" width="9.140625" style="117"/>
    <col min="3070" max="3070" width="15.28515625" style="117" customWidth="1"/>
    <col min="3071" max="3071" width="10.28515625" style="117" customWidth="1"/>
    <col min="3072" max="3072" width="17.5703125" style="117" customWidth="1"/>
    <col min="3073" max="3074" width="10.42578125" style="117" bestFit="1" customWidth="1"/>
    <col min="3075" max="3075" width="13.28515625" style="117" customWidth="1"/>
    <col min="3076" max="3325" width="9.140625" style="117"/>
    <col min="3326" max="3326" width="15.28515625" style="117" customWidth="1"/>
    <col min="3327" max="3327" width="10.28515625" style="117" customWidth="1"/>
    <col min="3328" max="3328" width="17.5703125" style="117" customWidth="1"/>
    <col min="3329" max="3330" width="10.42578125" style="117" bestFit="1" customWidth="1"/>
    <col min="3331" max="3331" width="13.28515625" style="117" customWidth="1"/>
    <col min="3332" max="3581" width="9.140625" style="117"/>
    <col min="3582" max="3582" width="15.28515625" style="117" customWidth="1"/>
    <col min="3583" max="3583" width="10.28515625" style="117" customWidth="1"/>
    <col min="3584" max="3584" width="17.5703125" style="117" customWidth="1"/>
    <col min="3585" max="3586" width="10.42578125" style="117" bestFit="1" customWidth="1"/>
    <col min="3587" max="3587" width="13.28515625" style="117" customWidth="1"/>
    <col min="3588" max="3837" width="9.140625" style="117"/>
    <col min="3838" max="3838" width="15.28515625" style="117" customWidth="1"/>
    <col min="3839" max="3839" width="10.28515625" style="117" customWidth="1"/>
    <col min="3840" max="3840" width="17.5703125" style="117" customWidth="1"/>
    <col min="3841" max="3842" width="10.42578125" style="117" bestFit="1" customWidth="1"/>
    <col min="3843" max="3843" width="13.28515625" style="117" customWidth="1"/>
    <col min="3844" max="4093" width="9.140625" style="117"/>
    <col min="4094" max="4094" width="15.28515625" style="117" customWidth="1"/>
    <col min="4095" max="4095" width="10.28515625" style="117" customWidth="1"/>
    <col min="4096" max="4096" width="17.5703125" style="117" customWidth="1"/>
    <col min="4097" max="4098" width="10.42578125" style="117" bestFit="1" customWidth="1"/>
    <col min="4099" max="4099" width="13.28515625" style="117" customWidth="1"/>
    <col min="4100" max="4349" width="9.140625" style="117"/>
    <col min="4350" max="4350" width="15.28515625" style="117" customWidth="1"/>
    <col min="4351" max="4351" width="10.28515625" style="117" customWidth="1"/>
    <col min="4352" max="4352" width="17.5703125" style="117" customWidth="1"/>
    <col min="4353" max="4354" width="10.42578125" style="117" bestFit="1" customWidth="1"/>
    <col min="4355" max="4355" width="13.28515625" style="117" customWidth="1"/>
    <col min="4356" max="4605" width="9.140625" style="117"/>
    <col min="4606" max="4606" width="15.28515625" style="117" customWidth="1"/>
    <col min="4607" max="4607" width="10.28515625" style="117" customWidth="1"/>
    <col min="4608" max="4608" width="17.5703125" style="117" customWidth="1"/>
    <col min="4609" max="4610" width="10.42578125" style="117" bestFit="1" customWidth="1"/>
    <col min="4611" max="4611" width="13.28515625" style="117" customWidth="1"/>
    <col min="4612" max="4861" width="9.140625" style="117"/>
    <col min="4862" max="4862" width="15.28515625" style="117" customWidth="1"/>
    <col min="4863" max="4863" width="10.28515625" style="117" customWidth="1"/>
    <col min="4864" max="4864" width="17.5703125" style="117" customWidth="1"/>
    <col min="4865" max="4866" width="10.42578125" style="117" bestFit="1" customWidth="1"/>
    <col min="4867" max="4867" width="13.28515625" style="117" customWidth="1"/>
    <col min="4868" max="5117" width="9.140625" style="117"/>
    <col min="5118" max="5118" width="15.28515625" style="117" customWidth="1"/>
    <col min="5119" max="5119" width="10.28515625" style="117" customWidth="1"/>
    <col min="5120" max="5120" width="17.5703125" style="117" customWidth="1"/>
    <col min="5121" max="5122" width="10.42578125" style="117" bestFit="1" customWidth="1"/>
    <col min="5123" max="5123" width="13.28515625" style="117" customWidth="1"/>
    <col min="5124" max="5373" width="9.140625" style="117"/>
    <col min="5374" max="5374" width="15.28515625" style="117" customWidth="1"/>
    <col min="5375" max="5375" width="10.28515625" style="117" customWidth="1"/>
    <col min="5376" max="5376" width="17.5703125" style="117" customWidth="1"/>
    <col min="5377" max="5378" width="10.42578125" style="117" bestFit="1" customWidth="1"/>
    <col min="5379" max="5379" width="13.28515625" style="117" customWidth="1"/>
    <col min="5380" max="5629" width="9.140625" style="117"/>
    <col min="5630" max="5630" width="15.28515625" style="117" customWidth="1"/>
    <col min="5631" max="5631" width="10.28515625" style="117" customWidth="1"/>
    <col min="5632" max="5632" width="17.5703125" style="117" customWidth="1"/>
    <col min="5633" max="5634" width="10.42578125" style="117" bestFit="1" customWidth="1"/>
    <col min="5635" max="5635" width="13.28515625" style="117" customWidth="1"/>
    <col min="5636" max="5885" width="9.140625" style="117"/>
    <col min="5886" max="5886" width="15.28515625" style="117" customWidth="1"/>
    <col min="5887" max="5887" width="10.28515625" style="117" customWidth="1"/>
    <col min="5888" max="5888" width="17.5703125" style="117" customWidth="1"/>
    <col min="5889" max="5890" width="10.42578125" style="117" bestFit="1" customWidth="1"/>
    <col min="5891" max="5891" width="13.28515625" style="117" customWidth="1"/>
    <col min="5892" max="6141" width="9.140625" style="117"/>
    <col min="6142" max="6142" width="15.28515625" style="117" customWidth="1"/>
    <col min="6143" max="6143" width="10.28515625" style="117" customWidth="1"/>
    <col min="6144" max="6144" width="17.5703125" style="117" customWidth="1"/>
    <col min="6145" max="6146" width="10.42578125" style="117" bestFit="1" customWidth="1"/>
    <col min="6147" max="6147" width="13.28515625" style="117" customWidth="1"/>
    <col min="6148" max="6397" width="9.140625" style="117"/>
    <col min="6398" max="6398" width="15.28515625" style="117" customWidth="1"/>
    <col min="6399" max="6399" width="10.28515625" style="117" customWidth="1"/>
    <col min="6400" max="6400" width="17.5703125" style="117" customWidth="1"/>
    <col min="6401" max="6402" width="10.42578125" style="117" bestFit="1" customWidth="1"/>
    <col min="6403" max="6403" width="13.28515625" style="117" customWidth="1"/>
    <col min="6404" max="6653" width="9.140625" style="117"/>
    <col min="6654" max="6654" width="15.28515625" style="117" customWidth="1"/>
    <col min="6655" max="6655" width="10.28515625" style="117" customWidth="1"/>
    <col min="6656" max="6656" width="17.5703125" style="117" customWidth="1"/>
    <col min="6657" max="6658" width="10.42578125" style="117" bestFit="1" customWidth="1"/>
    <col min="6659" max="6659" width="13.28515625" style="117" customWidth="1"/>
    <col min="6660" max="6909" width="9.140625" style="117"/>
    <col min="6910" max="6910" width="15.28515625" style="117" customWidth="1"/>
    <col min="6911" max="6911" width="10.28515625" style="117" customWidth="1"/>
    <col min="6912" max="6912" width="17.5703125" style="117" customWidth="1"/>
    <col min="6913" max="6914" width="10.42578125" style="117" bestFit="1" customWidth="1"/>
    <col min="6915" max="6915" width="13.28515625" style="117" customWidth="1"/>
    <col min="6916" max="7165" width="9.140625" style="117"/>
    <col min="7166" max="7166" width="15.28515625" style="117" customWidth="1"/>
    <col min="7167" max="7167" width="10.28515625" style="117" customWidth="1"/>
    <col min="7168" max="7168" width="17.5703125" style="117" customWidth="1"/>
    <col min="7169" max="7170" width="10.42578125" style="117" bestFit="1" customWidth="1"/>
    <col min="7171" max="7171" width="13.28515625" style="117" customWidth="1"/>
    <col min="7172" max="7421" width="9.140625" style="117"/>
    <col min="7422" max="7422" width="15.28515625" style="117" customWidth="1"/>
    <col min="7423" max="7423" width="10.28515625" style="117" customWidth="1"/>
    <col min="7424" max="7424" width="17.5703125" style="117" customWidth="1"/>
    <col min="7425" max="7426" width="10.42578125" style="117" bestFit="1" customWidth="1"/>
    <col min="7427" max="7427" width="13.28515625" style="117" customWidth="1"/>
    <col min="7428" max="7677" width="9.140625" style="117"/>
    <col min="7678" max="7678" width="15.28515625" style="117" customWidth="1"/>
    <col min="7679" max="7679" width="10.28515625" style="117" customWidth="1"/>
    <col min="7680" max="7680" width="17.5703125" style="117" customWidth="1"/>
    <col min="7681" max="7682" width="10.42578125" style="117" bestFit="1" customWidth="1"/>
    <col min="7683" max="7683" width="13.28515625" style="117" customWidth="1"/>
    <col min="7684" max="7933" width="9.140625" style="117"/>
    <col min="7934" max="7934" width="15.28515625" style="117" customWidth="1"/>
    <col min="7935" max="7935" width="10.28515625" style="117" customWidth="1"/>
    <col min="7936" max="7936" width="17.5703125" style="117" customWidth="1"/>
    <col min="7937" max="7938" width="10.42578125" style="117" bestFit="1" customWidth="1"/>
    <col min="7939" max="7939" width="13.28515625" style="117" customWidth="1"/>
    <col min="7940" max="8189" width="9.140625" style="117"/>
    <col min="8190" max="8190" width="15.28515625" style="117" customWidth="1"/>
    <col min="8191" max="8191" width="10.28515625" style="117" customWidth="1"/>
    <col min="8192" max="8192" width="17.5703125" style="117" customWidth="1"/>
    <col min="8193" max="8194" width="10.42578125" style="117" bestFit="1" customWidth="1"/>
    <col min="8195" max="8195" width="13.28515625" style="117" customWidth="1"/>
    <col min="8196" max="8445" width="9.140625" style="117"/>
    <col min="8446" max="8446" width="15.28515625" style="117" customWidth="1"/>
    <col min="8447" max="8447" width="10.28515625" style="117" customWidth="1"/>
    <col min="8448" max="8448" width="17.5703125" style="117" customWidth="1"/>
    <col min="8449" max="8450" width="10.42578125" style="117" bestFit="1" customWidth="1"/>
    <col min="8451" max="8451" width="13.28515625" style="117" customWidth="1"/>
    <col min="8452" max="8701" width="9.140625" style="117"/>
    <col min="8702" max="8702" width="15.28515625" style="117" customWidth="1"/>
    <col min="8703" max="8703" width="10.28515625" style="117" customWidth="1"/>
    <col min="8704" max="8704" width="17.5703125" style="117" customWidth="1"/>
    <col min="8705" max="8706" width="10.42578125" style="117" bestFit="1" customWidth="1"/>
    <col min="8707" max="8707" width="13.28515625" style="117" customWidth="1"/>
    <col min="8708" max="8957" width="9.140625" style="117"/>
    <col min="8958" max="8958" width="15.28515625" style="117" customWidth="1"/>
    <col min="8959" max="8959" width="10.28515625" style="117" customWidth="1"/>
    <col min="8960" max="8960" width="17.5703125" style="117" customWidth="1"/>
    <col min="8961" max="8962" width="10.42578125" style="117" bestFit="1" customWidth="1"/>
    <col min="8963" max="8963" width="13.28515625" style="117" customWidth="1"/>
    <col min="8964" max="9213" width="9.140625" style="117"/>
    <col min="9214" max="9214" width="15.28515625" style="117" customWidth="1"/>
    <col min="9215" max="9215" width="10.28515625" style="117" customWidth="1"/>
    <col min="9216" max="9216" width="17.5703125" style="117" customWidth="1"/>
    <col min="9217" max="9218" width="10.42578125" style="117" bestFit="1" customWidth="1"/>
    <col min="9219" max="9219" width="13.28515625" style="117" customWidth="1"/>
    <col min="9220" max="9469" width="9.140625" style="117"/>
    <col min="9470" max="9470" width="15.28515625" style="117" customWidth="1"/>
    <col min="9471" max="9471" width="10.28515625" style="117" customWidth="1"/>
    <col min="9472" max="9472" width="17.5703125" style="117" customWidth="1"/>
    <col min="9473" max="9474" width="10.42578125" style="117" bestFit="1" customWidth="1"/>
    <col min="9475" max="9475" width="13.28515625" style="117" customWidth="1"/>
    <col min="9476" max="9725" width="9.140625" style="117"/>
    <col min="9726" max="9726" width="15.28515625" style="117" customWidth="1"/>
    <col min="9727" max="9727" width="10.28515625" style="117" customWidth="1"/>
    <col min="9728" max="9728" width="17.5703125" style="117" customWidth="1"/>
    <col min="9729" max="9730" width="10.42578125" style="117" bestFit="1" customWidth="1"/>
    <col min="9731" max="9731" width="13.28515625" style="117" customWidth="1"/>
    <col min="9732" max="9981" width="9.140625" style="117"/>
    <col min="9982" max="9982" width="15.28515625" style="117" customWidth="1"/>
    <col min="9983" max="9983" width="10.28515625" style="117" customWidth="1"/>
    <col min="9984" max="9984" width="17.5703125" style="117" customWidth="1"/>
    <col min="9985" max="9986" width="10.42578125" style="117" bestFit="1" customWidth="1"/>
    <col min="9987" max="9987" width="13.28515625" style="117" customWidth="1"/>
    <col min="9988" max="10237" width="9.140625" style="117"/>
    <col min="10238" max="10238" width="15.28515625" style="117" customWidth="1"/>
    <col min="10239" max="10239" width="10.28515625" style="117" customWidth="1"/>
    <col min="10240" max="10240" width="17.5703125" style="117" customWidth="1"/>
    <col min="10241" max="10242" width="10.42578125" style="117" bestFit="1" customWidth="1"/>
    <col min="10243" max="10243" width="13.28515625" style="117" customWidth="1"/>
    <col min="10244" max="10493" width="9.140625" style="117"/>
    <col min="10494" max="10494" width="15.28515625" style="117" customWidth="1"/>
    <col min="10495" max="10495" width="10.28515625" style="117" customWidth="1"/>
    <col min="10496" max="10496" width="17.5703125" style="117" customWidth="1"/>
    <col min="10497" max="10498" width="10.42578125" style="117" bestFit="1" customWidth="1"/>
    <col min="10499" max="10499" width="13.28515625" style="117" customWidth="1"/>
    <col min="10500" max="10749" width="9.140625" style="117"/>
    <col min="10750" max="10750" width="15.28515625" style="117" customWidth="1"/>
    <col min="10751" max="10751" width="10.28515625" style="117" customWidth="1"/>
    <col min="10752" max="10752" width="17.5703125" style="117" customWidth="1"/>
    <col min="10753" max="10754" width="10.42578125" style="117" bestFit="1" customWidth="1"/>
    <col min="10755" max="10755" width="13.28515625" style="117" customWidth="1"/>
    <col min="10756" max="11005" width="9.140625" style="117"/>
    <col min="11006" max="11006" width="15.28515625" style="117" customWidth="1"/>
    <col min="11007" max="11007" width="10.28515625" style="117" customWidth="1"/>
    <col min="11008" max="11008" width="17.5703125" style="117" customWidth="1"/>
    <col min="11009" max="11010" width="10.42578125" style="117" bestFit="1" customWidth="1"/>
    <col min="11011" max="11011" width="13.28515625" style="117" customWidth="1"/>
    <col min="11012" max="11261" width="9.140625" style="117"/>
    <col min="11262" max="11262" width="15.28515625" style="117" customWidth="1"/>
    <col min="11263" max="11263" width="10.28515625" style="117" customWidth="1"/>
    <col min="11264" max="11264" width="17.5703125" style="117" customWidth="1"/>
    <col min="11265" max="11266" width="10.42578125" style="117" bestFit="1" customWidth="1"/>
    <col min="11267" max="11267" width="13.28515625" style="117" customWidth="1"/>
    <col min="11268" max="11517" width="9.140625" style="117"/>
    <col min="11518" max="11518" width="15.28515625" style="117" customWidth="1"/>
    <col min="11519" max="11519" width="10.28515625" style="117" customWidth="1"/>
    <col min="11520" max="11520" width="17.5703125" style="117" customWidth="1"/>
    <col min="11521" max="11522" width="10.42578125" style="117" bestFit="1" customWidth="1"/>
    <col min="11523" max="11523" width="13.28515625" style="117" customWidth="1"/>
    <col min="11524" max="11773" width="9.140625" style="117"/>
    <col min="11774" max="11774" width="15.28515625" style="117" customWidth="1"/>
    <col min="11775" max="11775" width="10.28515625" style="117" customWidth="1"/>
    <col min="11776" max="11776" width="17.5703125" style="117" customWidth="1"/>
    <col min="11777" max="11778" width="10.42578125" style="117" bestFit="1" customWidth="1"/>
    <col min="11779" max="11779" width="13.28515625" style="117" customWidth="1"/>
    <col min="11780" max="12029" width="9.140625" style="117"/>
    <col min="12030" max="12030" width="15.28515625" style="117" customWidth="1"/>
    <col min="12031" max="12031" width="10.28515625" style="117" customWidth="1"/>
    <col min="12032" max="12032" width="17.5703125" style="117" customWidth="1"/>
    <col min="12033" max="12034" width="10.42578125" style="117" bestFit="1" customWidth="1"/>
    <col min="12035" max="12035" width="13.28515625" style="117" customWidth="1"/>
    <col min="12036" max="12285" width="9.140625" style="117"/>
    <col min="12286" max="12286" width="15.28515625" style="117" customWidth="1"/>
    <col min="12287" max="12287" width="10.28515625" style="117" customWidth="1"/>
    <col min="12288" max="12288" width="17.5703125" style="117" customWidth="1"/>
    <col min="12289" max="12290" width="10.42578125" style="117" bestFit="1" customWidth="1"/>
    <col min="12291" max="12291" width="13.28515625" style="117" customWidth="1"/>
    <col min="12292" max="12541" width="9.140625" style="117"/>
    <col min="12542" max="12542" width="15.28515625" style="117" customWidth="1"/>
    <col min="12543" max="12543" width="10.28515625" style="117" customWidth="1"/>
    <col min="12544" max="12544" width="17.5703125" style="117" customWidth="1"/>
    <col min="12545" max="12546" width="10.42578125" style="117" bestFit="1" customWidth="1"/>
    <col min="12547" max="12547" width="13.28515625" style="117" customWidth="1"/>
    <col min="12548" max="12797" width="9.140625" style="117"/>
    <col min="12798" max="12798" width="15.28515625" style="117" customWidth="1"/>
    <col min="12799" max="12799" width="10.28515625" style="117" customWidth="1"/>
    <col min="12800" max="12800" width="17.5703125" style="117" customWidth="1"/>
    <col min="12801" max="12802" width="10.42578125" style="117" bestFit="1" customWidth="1"/>
    <col min="12803" max="12803" width="13.28515625" style="117" customWidth="1"/>
    <col min="12804" max="13053" width="9.140625" style="117"/>
    <col min="13054" max="13054" width="15.28515625" style="117" customWidth="1"/>
    <col min="13055" max="13055" width="10.28515625" style="117" customWidth="1"/>
    <col min="13056" max="13056" width="17.5703125" style="117" customWidth="1"/>
    <col min="13057" max="13058" width="10.42578125" style="117" bestFit="1" customWidth="1"/>
    <col min="13059" max="13059" width="13.28515625" style="117" customWidth="1"/>
    <col min="13060" max="13309" width="9.140625" style="117"/>
    <col min="13310" max="13310" width="15.28515625" style="117" customWidth="1"/>
    <col min="13311" max="13311" width="10.28515625" style="117" customWidth="1"/>
    <col min="13312" max="13312" width="17.5703125" style="117" customWidth="1"/>
    <col min="13313" max="13314" width="10.42578125" style="117" bestFit="1" customWidth="1"/>
    <col min="13315" max="13315" width="13.28515625" style="117" customWidth="1"/>
    <col min="13316" max="13565" width="9.140625" style="117"/>
    <col min="13566" max="13566" width="15.28515625" style="117" customWidth="1"/>
    <col min="13567" max="13567" width="10.28515625" style="117" customWidth="1"/>
    <col min="13568" max="13568" width="17.5703125" style="117" customWidth="1"/>
    <col min="13569" max="13570" width="10.42578125" style="117" bestFit="1" customWidth="1"/>
    <col min="13571" max="13571" width="13.28515625" style="117" customWidth="1"/>
    <col min="13572" max="13821" width="9.140625" style="117"/>
    <col min="13822" max="13822" width="15.28515625" style="117" customWidth="1"/>
    <col min="13823" max="13823" width="10.28515625" style="117" customWidth="1"/>
    <col min="13824" max="13824" width="17.5703125" style="117" customWidth="1"/>
    <col min="13825" max="13826" width="10.42578125" style="117" bestFit="1" customWidth="1"/>
    <col min="13827" max="13827" width="13.28515625" style="117" customWidth="1"/>
    <col min="13828" max="14077" width="9.140625" style="117"/>
    <col min="14078" max="14078" width="15.28515625" style="117" customWidth="1"/>
    <col min="14079" max="14079" width="10.28515625" style="117" customWidth="1"/>
    <col min="14080" max="14080" width="17.5703125" style="117" customWidth="1"/>
    <col min="14081" max="14082" width="10.42578125" style="117" bestFit="1" customWidth="1"/>
    <col min="14083" max="14083" width="13.28515625" style="117" customWidth="1"/>
    <col min="14084" max="14333" width="9.140625" style="117"/>
    <col min="14334" max="14334" width="15.28515625" style="117" customWidth="1"/>
    <col min="14335" max="14335" width="10.28515625" style="117" customWidth="1"/>
    <col min="14336" max="14336" width="17.5703125" style="117" customWidth="1"/>
    <col min="14337" max="14338" width="10.42578125" style="117" bestFit="1" customWidth="1"/>
    <col min="14339" max="14339" width="13.28515625" style="117" customWidth="1"/>
    <col min="14340" max="14589" width="9.140625" style="117"/>
    <col min="14590" max="14590" width="15.28515625" style="117" customWidth="1"/>
    <col min="14591" max="14591" width="10.28515625" style="117" customWidth="1"/>
    <col min="14592" max="14592" width="17.5703125" style="117" customWidth="1"/>
    <col min="14593" max="14594" width="10.42578125" style="117" bestFit="1" customWidth="1"/>
    <col min="14595" max="14595" width="13.28515625" style="117" customWidth="1"/>
    <col min="14596" max="14845" width="9.140625" style="117"/>
    <col min="14846" max="14846" width="15.28515625" style="117" customWidth="1"/>
    <col min="14847" max="14847" width="10.28515625" style="117" customWidth="1"/>
    <col min="14848" max="14848" width="17.5703125" style="117" customWidth="1"/>
    <col min="14849" max="14850" width="10.42578125" style="117" bestFit="1" customWidth="1"/>
    <col min="14851" max="14851" width="13.28515625" style="117" customWidth="1"/>
    <col min="14852" max="15101" width="9.140625" style="117"/>
    <col min="15102" max="15102" width="15.28515625" style="117" customWidth="1"/>
    <col min="15103" max="15103" width="10.28515625" style="117" customWidth="1"/>
    <col min="15104" max="15104" width="17.5703125" style="117" customWidth="1"/>
    <col min="15105" max="15106" width="10.42578125" style="117" bestFit="1" customWidth="1"/>
    <col min="15107" max="15107" width="13.28515625" style="117" customWidth="1"/>
    <col min="15108" max="15357" width="9.140625" style="117"/>
    <col min="15358" max="15358" width="15.28515625" style="117" customWidth="1"/>
    <col min="15359" max="15359" width="10.28515625" style="117" customWidth="1"/>
    <col min="15360" max="15360" width="17.5703125" style="117" customWidth="1"/>
    <col min="15361" max="15362" width="10.42578125" style="117" bestFit="1" customWidth="1"/>
    <col min="15363" max="15363" width="13.28515625" style="117" customWidth="1"/>
    <col min="15364" max="15613" width="9.140625" style="117"/>
    <col min="15614" max="15614" width="15.28515625" style="117" customWidth="1"/>
    <col min="15615" max="15615" width="10.28515625" style="117" customWidth="1"/>
    <col min="15616" max="15616" width="17.5703125" style="117" customWidth="1"/>
    <col min="15617" max="15618" width="10.42578125" style="117" bestFit="1" customWidth="1"/>
    <col min="15619" max="15619" width="13.28515625" style="117" customWidth="1"/>
    <col min="15620" max="15869" width="9.140625" style="117"/>
    <col min="15870" max="15870" width="15.28515625" style="117" customWidth="1"/>
    <col min="15871" max="15871" width="10.28515625" style="117" customWidth="1"/>
    <col min="15872" max="15872" width="17.5703125" style="117" customWidth="1"/>
    <col min="15873" max="15874" width="10.42578125" style="117" bestFit="1" customWidth="1"/>
    <col min="15875" max="15875" width="13.28515625" style="117" customWidth="1"/>
    <col min="15876" max="16125" width="9.140625" style="117"/>
    <col min="16126" max="16126" width="15.28515625" style="117" customWidth="1"/>
    <col min="16127" max="16127" width="10.28515625" style="117" customWidth="1"/>
    <col min="16128" max="16128" width="17.5703125" style="117" customWidth="1"/>
    <col min="16129" max="16130" width="10.42578125" style="117" bestFit="1" customWidth="1"/>
    <col min="16131" max="16131" width="13.28515625" style="117" customWidth="1"/>
    <col min="16132" max="16384" width="9.140625" style="117"/>
  </cols>
  <sheetData>
    <row r="1" spans="1:5" ht="15" x14ac:dyDescent="0.2">
      <c r="A1" s="114"/>
      <c r="B1" s="115"/>
      <c r="C1" s="116" t="s">
        <v>53</v>
      </c>
      <c r="E1" s="47" t="s">
        <v>195</v>
      </c>
    </row>
    <row r="2" spans="1:5" ht="13.5" x14ac:dyDescent="0.25">
      <c r="A2" s="723">
        <v>2022</v>
      </c>
      <c r="B2" s="118" t="s">
        <v>57</v>
      </c>
      <c r="C2" s="119">
        <v>31028</v>
      </c>
    </row>
    <row r="3" spans="1:5" ht="13.5" x14ac:dyDescent="0.25">
      <c r="A3" s="723"/>
      <c r="B3" s="118" t="s">
        <v>54</v>
      </c>
      <c r="C3" s="119">
        <v>32341</v>
      </c>
    </row>
    <row r="4" spans="1:5" ht="13.5" x14ac:dyDescent="0.25">
      <c r="A4" s="723">
        <v>2023</v>
      </c>
      <c r="B4" s="118" t="s">
        <v>55</v>
      </c>
      <c r="C4" s="119">
        <v>33532</v>
      </c>
    </row>
    <row r="5" spans="1:5" ht="13.5" x14ac:dyDescent="0.25">
      <c r="A5" s="723"/>
      <c r="B5" s="118" t="s">
        <v>56</v>
      </c>
      <c r="C5" s="119">
        <v>35256</v>
      </c>
    </row>
    <row r="6" spans="1:5" ht="13.5" x14ac:dyDescent="0.25">
      <c r="A6" s="723"/>
      <c r="B6" s="118" t="s">
        <v>57</v>
      </c>
      <c r="C6" s="119">
        <v>34864</v>
      </c>
    </row>
    <row r="7" spans="1:5" ht="13.5" x14ac:dyDescent="0.25">
      <c r="A7" s="723"/>
      <c r="B7" s="118" t="s">
        <v>54</v>
      </c>
      <c r="C7" s="119">
        <v>36079</v>
      </c>
    </row>
    <row r="8" spans="1:5" ht="13.5" x14ac:dyDescent="0.25">
      <c r="A8" s="723">
        <v>2024</v>
      </c>
      <c r="B8" s="118" t="s">
        <v>55</v>
      </c>
      <c r="C8" s="119">
        <v>36153</v>
      </c>
    </row>
    <row r="9" spans="1:5" ht="13.5" x14ac:dyDescent="0.25">
      <c r="A9" s="723"/>
      <c r="B9" s="118" t="s">
        <v>56</v>
      </c>
      <c r="C9" s="119">
        <v>36666</v>
      </c>
    </row>
    <row r="10" spans="1:5" ht="13.5" x14ac:dyDescent="0.25">
      <c r="A10" s="723"/>
      <c r="B10" s="118" t="s">
        <v>57</v>
      </c>
      <c r="C10" s="119">
        <v>37196</v>
      </c>
    </row>
    <row r="11" spans="1:5" ht="13.5" x14ac:dyDescent="0.25">
      <c r="A11" s="723"/>
      <c r="B11" s="118" t="s">
        <v>54</v>
      </c>
      <c r="C11" s="119">
        <v>36359</v>
      </c>
    </row>
    <row r="12" spans="1:5" ht="13.5" x14ac:dyDescent="0.25">
      <c r="A12" s="723">
        <v>2025</v>
      </c>
      <c r="B12" s="118" t="s">
        <v>55</v>
      </c>
      <c r="C12" s="119">
        <v>36602</v>
      </c>
    </row>
    <row r="13" spans="1:5" ht="13.5" x14ac:dyDescent="0.25">
      <c r="A13" s="723"/>
      <c r="B13" s="118" t="s">
        <v>56</v>
      </c>
      <c r="C13" s="119">
        <v>36950</v>
      </c>
    </row>
    <row r="14" spans="1:5" ht="14.25" thickBot="1" x14ac:dyDescent="0.3">
      <c r="A14" s="724"/>
      <c r="B14" s="120" t="s">
        <v>57</v>
      </c>
      <c r="C14" s="121">
        <v>37418</v>
      </c>
    </row>
    <row r="15" spans="1:5" x14ac:dyDescent="0.2">
      <c r="A15" s="122"/>
      <c r="C15" s="123"/>
    </row>
    <row r="16" spans="1:5" x14ac:dyDescent="0.2">
      <c r="A16" s="122"/>
      <c r="C16" s="123"/>
    </row>
    <row r="17" spans="1:5" x14ac:dyDescent="0.2">
      <c r="A17" s="122"/>
      <c r="C17" s="123"/>
    </row>
    <row r="18" spans="1:5" x14ac:dyDescent="0.2">
      <c r="A18" s="122"/>
      <c r="C18" s="123"/>
    </row>
    <row r="19" spans="1:5" x14ac:dyDescent="0.2">
      <c r="A19" s="122"/>
      <c r="C19" s="123"/>
    </row>
    <row r="20" spans="1:5" ht="13.5" x14ac:dyDescent="0.25">
      <c r="A20" s="725"/>
      <c r="C20" s="123"/>
      <c r="E20" s="124" t="s">
        <v>58</v>
      </c>
    </row>
    <row r="21" spans="1:5" x14ac:dyDescent="0.2">
      <c r="A21" s="725"/>
    </row>
    <row r="22" spans="1:5" x14ac:dyDescent="0.2">
      <c r="A22" s="725"/>
    </row>
    <row r="23" spans="1:5" x14ac:dyDescent="0.2">
      <c r="A23" s="725"/>
    </row>
  </sheetData>
  <mergeCells count="5">
    <mergeCell ref="A2:A3"/>
    <mergeCell ref="A4:A7"/>
    <mergeCell ref="A8:A11"/>
    <mergeCell ref="A12:A14"/>
    <mergeCell ref="A20:A23"/>
  </mergeCells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DA970-33EA-44F0-AF8A-15AEE97B33F9}">
  <sheetPr codeName="Sheet7"/>
  <dimension ref="A1:L20"/>
  <sheetViews>
    <sheetView zoomScale="80" zoomScaleNormal="80" workbookViewId="0">
      <selection activeCell="I33" sqref="I33"/>
    </sheetView>
  </sheetViews>
  <sheetFormatPr defaultRowHeight="15" x14ac:dyDescent="0.25"/>
  <cols>
    <col min="1" max="1" width="31.42578125" style="36" bestFit="1" customWidth="1"/>
    <col min="2" max="6" width="12" style="36" bestFit="1" customWidth="1"/>
    <col min="7" max="8" width="10.140625" style="36" bestFit="1" customWidth="1"/>
    <col min="9" max="10" width="12" style="36" bestFit="1" customWidth="1"/>
    <col min="11" max="11" width="9.140625" style="36"/>
    <col min="12" max="12" width="11.140625" style="36" customWidth="1"/>
    <col min="13" max="21" width="9.140625" style="36"/>
    <col min="22" max="22" width="9.5703125" style="36" bestFit="1" customWidth="1"/>
    <col min="23" max="16384" width="9.140625" style="36"/>
  </cols>
  <sheetData>
    <row r="1" spans="1:12" ht="34.5" customHeight="1" x14ac:dyDescent="0.35">
      <c r="A1" s="513"/>
      <c r="B1" s="516">
        <v>2023</v>
      </c>
      <c r="C1" s="516" t="s">
        <v>22</v>
      </c>
      <c r="D1" s="516" t="s">
        <v>22</v>
      </c>
      <c r="E1" s="516">
        <v>2024</v>
      </c>
      <c r="F1" s="516" t="s">
        <v>22</v>
      </c>
      <c r="G1" s="517" t="s">
        <v>22</v>
      </c>
      <c r="H1" s="517" t="s">
        <v>22</v>
      </c>
      <c r="I1" s="516">
        <v>2025</v>
      </c>
      <c r="J1" s="516" t="s">
        <v>22</v>
      </c>
      <c r="K1" s="508"/>
      <c r="L1" s="508"/>
    </row>
    <row r="2" spans="1:12" ht="21" x14ac:dyDescent="0.35">
      <c r="A2" s="513"/>
      <c r="B2" s="516" t="s">
        <v>23</v>
      </c>
      <c r="C2" s="516" t="s">
        <v>24</v>
      </c>
      <c r="D2" s="516" t="s">
        <v>25</v>
      </c>
      <c r="E2" s="516" t="s">
        <v>21</v>
      </c>
      <c r="F2" s="516" t="s">
        <v>23</v>
      </c>
      <c r="G2" s="517" t="s">
        <v>24</v>
      </c>
      <c r="H2" s="517" t="s">
        <v>25</v>
      </c>
      <c r="I2" s="516" t="s">
        <v>21</v>
      </c>
      <c r="J2" s="516" t="s">
        <v>23</v>
      </c>
      <c r="K2" s="508"/>
      <c r="L2" s="508"/>
    </row>
    <row r="3" spans="1:12" ht="21" x14ac:dyDescent="0.35">
      <c r="A3" s="513" t="s">
        <v>300</v>
      </c>
      <c r="B3" s="514">
        <v>8525.9527330333349</v>
      </c>
      <c r="C3" s="514">
        <v>8228.0518127916675</v>
      </c>
      <c r="D3" s="514">
        <v>8474.4436346916664</v>
      </c>
      <c r="E3" s="514">
        <v>8511.9982601666652</v>
      </c>
      <c r="F3" s="514">
        <v>8541.9707784416678</v>
      </c>
      <c r="G3" s="515">
        <v>8368.4985374916669</v>
      </c>
      <c r="H3" s="515">
        <v>8811.5483229333331</v>
      </c>
      <c r="I3" s="514">
        <v>8859.6670939083324</v>
      </c>
      <c r="J3" s="514">
        <v>9029.2595120000005</v>
      </c>
      <c r="K3" s="508"/>
      <c r="L3" s="508"/>
    </row>
    <row r="4" spans="1:12" ht="16.5" x14ac:dyDescent="0.3">
      <c r="A4" s="509"/>
      <c r="B4" s="489"/>
      <c r="C4" s="482"/>
      <c r="D4" s="482"/>
      <c r="E4" s="482"/>
      <c r="F4" s="490"/>
      <c r="G4" s="510"/>
      <c r="H4" s="511"/>
      <c r="I4" s="509"/>
      <c r="J4" s="509"/>
    </row>
    <row r="5" spans="1:12" ht="16.5" x14ac:dyDescent="0.3">
      <c r="A5" s="512" t="s">
        <v>301</v>
      </c>
      <c r="B5" s="489"/>
      <c r="C5" s="482"/>
      <c r="D5" s="482"/>
      <c r="E5" s="482"/>
      <c r="F5" s="490"/>
      <c r="G5" s="510"/>
      <c r="H5" s="511"/>
      <c r="I5" s="509"/>
      <c r="J5" s="509"/>
    </row>
    <row r="6" spans="1:12" ht="16.5" x14ac:dyDescent="0.3">
      <c r="B6" s="489"/>
      <c r="C6" s="482"/>
      <c r="D6" s="482"/>
      <c r="E6" s="482"/>
      <c r="F6" s="490"/>
      <c r="G6" s="491"/>
    </row>
    <row r="7" spans="1:12" ht="16.5" x14ac:dyDescent="0.3">
      <c r="B7" s="489"/>
      <c r="C7" s="482"/>
      <c r="D7" s="482"/>
      <c r="E7" s="482"/>
      <c r="F7" s="490"/>
      <c r="G7" s="491"/>
    </row>
    <row r="8" spans="1:12" x14ac:dyDescent="0.25">
      <c r="B8" s="493"/>
      <c r="C8" s="494"/>
      <c r="D8" s="494"/>
      <c r="E8" s="494"/>
      <c r="F8" s="495"/>
      <c r="G8" s="491"/>
    </row>
    <row r="9" spans="1:12" ht="16.5" x14ac:dyDescent="0.3">
      <c r="B9" s="496"/>
      <c r="C9" s="496"/>
      <c r="D9" s="496"/>
      <c r="E9" s="496"/>
      <c r="F9" s="496"/>
    </row>
    <row r="12" spans="1:12" ht="16.5" x14ac:dyDescent="0.3">
      <c r="B12" s="497"/>
      <c r="C12" s="498"/>
      <c r="D12" s="498"/>
      <c r="E12" s="498"/>
      <c r="F12" s="498"/>
      <c r="G12" s="496"/>
    </row>
    <row r="13" spans="1:12" ht="31.5" customHeight="1" x14ac:dyDescent="0.3">
      <c r="B13" s="499"/>
      <c r="C13" s="500"/>
      <c r="D13" s="500"/>
      <c r="E13" s="500"/>
      <c r="F13" s="501"/>
    </row>
    <row r="14" spans="1:12" x14ac:dyDescent="0.25">
      <c r="B14" s="497"/>
      <c r="C14" s="502"/>
      <c r="D14" s="502"/>
      <c r="E14" s="502"/>
      <c r="F14" s="502"/>
      <c r="G14" s="503"/>
    </row>
    <row r="15" spans="1:12" ht="16.5" x14ac:dyDescent="0.3">
      <c r="B15" s="504"/>
      <c r="C15" s="505"/>
      <c r="D15" s="505"/>
      <c r="E15" s="505"/>
      <c r="F15" s="505"/>
      <c r="G15" s="503"/>
    </row>
    <row r="16" spans="1:12" ht="16.5" x14ac:dyDescent="0.3">
      <c r="B16" s="506"/>
      <c r="C16" s="505"/>
      <c r="D16" s="505"/>
      <c r="E16" s="505"/>
      <c r="F16" s="505"/>
      <c r="G16" s="503"/>
    </row>
    <row r="17" spans="1:7" ht="16.5" x14ac:dyDescent="0.3">
      <c r="B17" s="506"/>
      <c r="C17" s="505"/>
      <c r="D17" s="505"/>
      <c r="E17" s="505"/>
      <c r="F17" s="505"/>
      <c r="G17" s="503"/>
    </row>
    <row r="19" spans="1:7" x14ac:dyDescent="0.25">
      <c r="A19" s="36" t="s">
        <v>302</v>
      </c>
    </row>
    <row r="20" spans="1:7" x14ac:dyDescent="0.25">
      <c r="A20" s="36" t="s">
        <v>303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418DD-D0CC-45B3-B4A4-9D9EF8E32CF8}">
  <sheetPr codeName="Sheet8"/>
  <dimension ref="A1:I24"/>
  <sheetViews>
    <sheetView zoomScale="80" zoomScaleNormal="80" workbookViewId="0">
      <selection activeCell="H32" sqref="H32"/>
    </sheetView>
  </sheetViews>
  <sheetFormatPr defaultRowHeight="15" x14ac:dyDescent="0.25"/>
  <cols>
    <col min="1" max="1" width="5" customWidth="1"/>
    <col min="2" max="2" width="34.42578125" customWidth="1"/>
    <col min="3" max="3" width="10" customWidth="1"/>
    <col min="4" max="4" width="11.140625" customWidth="1"/>
    <col min="5" max="5" width="9.42578125" customWidth="1"/>
  </cols>
  <sheetData>
    <row r="1" spans="1:9" ht="15.75" thickBot="1" x14ac:dyDescent="0.3">
      <c r="A1" s="51"/>
      <c r="B1" s="518" t="s">
        <v>304</v>
      </c>
      <c r="C1" s="51"/>
      <c r="D1" s="51"/>
      <c r="E1" s="51"/>
      <c r="F1" s="51"/>
      <c r="G1" s="51"/>
      <c r="H1" s="51"/>
      <c r="I1" s="51"/>
    </row>
    <row r="2" spans="1:9" ht="31.5" thickBot="1" x14ac:dyDescent="0.35">
      <c r="A2" s="51"/>
      <c r="B2" s="461"/>
      <c r="C2" s="462">
        <v>45444</v>
      </c>
      <c r="D2" s="462">
        <v>45809</v>
      </c>
      <c r="E2" s="450" t="s">
        <v>35</v>
      </c>
    </row>
    <row r="3" spans="1:9" ht="16.5" x14ac:dyDescent="0.3">
      <c r="A3" s="51"/>
      <c r="B3" s="471" t="s">
        <v>282</v>
      </c>
      <c r="C3" s="438">
        <f>C4+C7</f>
        <v>8541.9707784416678</v>
      </c>
      <c r="D3" s="438">
        <f>D4+D7</f>
        <v>9029.2595120000005</v>
      </c>
      <c r="E3" s="456">
        <f>(D3/C3-1)*100</f>
        <v>5.7046406057505772</v>
      </c>
    </row>
    <row r="4" spans="1:9" ht="16.5" x14ac:dyDescent="0.3">
      <c r="A4" s="51"/>
      <c r="B4" s="472" t="s">
        <v>271</v>
      </c>
      <c r="C4" s="438">
        <f>C5+C6</f>
        <v>5653.851130375001</v>
      </c>
      <c r="D4" s="438">
        <f>D5+D6</f>
        <v>6326.8362124416653</v>
      </c>
      <c r="E4" s="456">
        <f t="shared" ref="E4:E21" si="0">(D4/C4-1)*100</f>
        <v>11.903127028780247</v>
      </c>
    </row>
    <row r="5" spans="1:9" ht="16.5" x14ac:dyDescent="0.3">
      <c r="A5" s="51"/>
      <c r="B5" s="465" t="s">
        <v>283</v>
      </c>
      <c r="C5" s="443">
        <v>201.07679000000002</v>
      </c>
      <c r="D5" s="443">
        <v>206.12094200000001</v>
      </c>
      <c r="E5" s="456">
        <f t="shared" si="0"/>
        <v>2.5085699846312481</v>
      </c>
    </row>
    <row r="6" spans="1:9" ht="16.5" x14ac:dyDescent="0.3">
      <c r="A6" s="51"/>
      <c r="B6" s="454" t="s">
        <v>284</v>
      </c>
      <c r="C6" s="443">
        <v>5452.774340375001</v>
      </c>
      <c r="D6" s="443">
        <v>6120.7152704416658</v>
      </c>
      <c r="E6" s="456">
        <f t="shared" si="0"/>
        <v>12.249561202650639</v>
      </c>
    </row>
    <row r="7" spans="1:9" ht="16.5" x14ac:dyDescent="0.3">
      <c r="A7" s="51"/>
      <c r="B7" s="473" t="s">
        <v>285</v>
      </c>
      <c r="C7" s="438">
        <f>C8+C12</f>
        <v>2888.1196480666658</v>
      </c>
      <c r="D7" s="438">
        <f>D8+D12</f>
        <v>2702.4232995583352</v>
      </c>
      <c r="E7" s="456">
        <f>(D7/C7-1)*100</f>
        <v>-6.4296625879969209</v>
      </c>
    </row>
    <row r="8" spans="1:9" ht="16.5" x14ac:dyDescent="0.3">
      <c r="A8" s="51"/>
      <c r="B8" s="454" t="s">
        <v>286</v>
      </c>
      <c r="C8" s="443">
        <f>C9+C10+C11</f>
        <v>4244.5243280416671</v>
      </c>
      <c r="D8" s="443">
        <f>D9+D10+D11</f>
        <v>4318.6095223500006</v>
      </c>
      <c r="E8" s="456">
        <f t="shared" si="0"/>
        <v>1.7454298428421167</v>
      </c>
    </row>
    <row r="9" spans="1:9" ht="16.5" x14ac:dyDescent="0.3">
      <c r="A9" s="51"/>
      <c r="B9" s="457" t="s">
        <v>287</v>
      </c>
      <c r="C9" s="443">
        <v>397.59746555833334</v>
      </c>
      <c r="D9" s="443">
        <v>351.32741714166661</v>
      </c>
      <c r="E9" s="456">
        <f t="shared" si="0"/>
        <v>-11.637410301821516</v>
      </c>
    </row>
    <row r="10" spans="1:9" ht="16.5" x14ac:dyDescent="0.3">
      <c r="A10" s="51"/>
      <c r="B10" s="457" t="s">
        <v>288</v>
      </c>
      <c r="C10" s="443">
        <v>14.539381466666667</v>
      </c>
      <c r="D10" s="443">
        <v>15.766543458333334</v>
      </c>
      <c r="E10" s="456">
        <f t="shared" si="0"/>
        <v>8.440262706361267</v>
      </c>
    </row>
    <row r="11" spans="1:9" ht="16.5" x14ac:dyDescent="0.3">
      <c r="A11" s="51"/>
      <c r="B11" s="457" t="s">
        <v>289</v>
      </c>
      <c r="C11" s="443">
        <v>3832.3874810166667</v>
      </c>
      <c r="D11" s="443">
        <v>3951.5155617500004</v>
      </c>
      <c r="E11" s="456">
        <f t="shared" si="0"/>
        <v>3.1084560557465002</v>
      </c>
    </row>
    <row r="12" spans="1:9" ht="16.5" x14ac:dyDescent="0.3">
      <c r="A12" s="51"/>
      <c r="B12" s="454" t="s">
        <v>290</v>
      </c>
      <c r="C12" s="443">
        <f>'[12]MS report'!S39</f>
        <v>-1356.404679975001</v>
      </c>
      <c r="D12" s="443">
        <f>'[12]MS report'!W39</f>
        <v>-1616.1862227916656</v>
      </c>
      <c r="E12" s="456">
        <f>(D12/C12-1)*100</f>
        <v>19.152215164979559</v>
      </c>
    </row>
    <row r="13" spans="1:9" ht="11.25" customHeight="1" x14ac:dyDescent="0.3">
      <c r="A13" s="51"/>
      <c r="B13" s="474"/>
      <c r="C13" s="438"/>
      <c r="D13" s="438"/>
      <c r="E13" s="456"/>
    </row>
    <row r="14" spans="1:9" ht="16.5" x14ac:dyDescent="0.3">
      <c r="A14" s="51"/>
      <c r="B14" s="473" t="s">
        <v>291</v>
      </c>
      <c r="C14" s="475">
        <f>C15+C20</f>
        <v>8541.9707784416696</v>
      </c>
      <c r="D14" s="475">
        <f>D15+D20</f>
        <v>9029.2595120000005</v>
      </c>
      <c r="E14" s="456">
        <f t="shared" si="0"/>
        <v>5.704640605750555</v>
      </c>
    </row>
    <row r="15" spans="1:9" ht="16.5" x14ac:dyDescent="0.3">
      <c r="A15" s="51"/>
      <c r="B15" s="457" t="s">
        <v>292</v>
      </c>
      <c r="C15" s="475">
        <f>C16+C17</f>
        <v>2543.3328964666675</v>
      </c>
      <c r="D15" s="475">
        <f>D16+D17</f>
        <v>2830.1499782166666</v>
      </c>
      <c r="E15" s="456">
        <f>(D15/C15-1)*100</f>
        <v>11.277213539307439</v>
      </c>
    </row>
    <row r="16" spans="1:9" ht="16.5" x14ac:dyDescent="0.3">
      <c r="A16" s="51"/>
      <c r="B16" s="467" t="s">
        <v>293</v>
      </c>
      <c r="C16" s="443">
        <v>169.52194299999999</v>
      </c>
      <c r="D16" s="443">
        <v>165.571552</v>
      </c>
      <c r="E16" s="456">
        <f t="shared" si="0"/>
        <v>-2.3303124834995526</v>
      </c>
    </row>
    <row r="17" spans="1:5" ht="16.5" x14ac:dyDescent="0.3">
      <c r="A17" s="51"/>
      <c r="B17" s="476" t="s">
        <v>294</v>
      </c>
      <c r="C17" s="475">
        <f>C18+C19</f>
        <v>2373.8109534666673</v>
      </c>
      <c r="D17" s="475">
        <f>D18+D19</f>
        <v>2664.5784262166667</v>
      </c>
      <c r="E17" s="456">
        <f>(D17/C17-1)*100</f>
        <v>12.248973420792764</v>
      </c>
    </row>
    <row r="18" spans="1:5" ht="16.5" x14ac:dyDescent="0.3">
      <c r="A18" s="51"/>
      <c r="B18" s="477" t="s">
        <v>295</v>
      </c>
      <c r="C18" s="443">
        <v>953.56678894166703</v>
      </c>
      <c r="D18" s="443">
        <v>997.06485831666669</v>
      </c>
      <c r="E18" s="456">
        <f t="shared" si="0"/>
        <v>4.5616174849458346</v>
      </c>
    </row>
    <row r="19" spans="1:5" ht="16.5" x14ac:dyDescent="0.3">
      <c r="A19" s="51"/>
      <c r="B19" s="477" t="s">
        <v>296</v>
      </c>
      <c r="C19" s="443">
        <v>1420.2441645250001</v>
      </c>
      <c r="D19" s="443">
        <v>1667.5135679</v>
      </c>
      <c r="E19" s="456">
        <f t="shared" si="0"/>
        <v>17.410344611956141</v>
      </c>
    </row>
    <row r="20" spans="1:5" ht="16.5" x14ac:dyDescent="0.3">
      <c r="A20" s="51"/>
      <c r="B20" s="457" t="s">
        <v>297</v>
      </c>
      <c r="C20" s="443">
        <v>5998.6378819750016</v>
      </c>
      <c r="D20" s="443">
        <v>6199.109533783334</v>
      </c>
      <c r="E20" s="456">
        <f>(D20/C20-1)*100</f>
        <v>3.3419528858496195</v>
      </c>
    </row>
    <row r="21" spans="1:5" ht="17.25" thickBot="1" x14ac:dyDescent="0.35">
      <c r="A21" s="51"/>
      <c r="B21" s="478" t="s">
        <v>298</v>
      </c>
      <c r="C21" s="469">
        <v>5671.5771208916685</v>
      </c>
      <c r="D21" s="469">
        <v>5811.8036064333346</v>
      </c>
      <c r="E21" s="460">
        <f t="shared" si="0"/>
        <v>2.4724425420423524</v>
      </c>
    </row>
    <row r="22" spans="1:5" ht="15.75" thickBot="1" x14ac:dyDescent="0.3">
      <c r="A22" s="51"/>
      <c r="B22" s="479" t="s">
        <v>299</v>
      </c>
      <c r="C22" s="480">
        <f>C21/C20*100</f>
        <v>94.547749547174689</v>
      </c>
      <c r="D22" s="480">
        <f>D21/D20*100</f>
        <v>93.752232877330272</v>
      </c>
      <c r="E22" s="481"/>
    </row>
    <row r="23" spans="1:5" x14ac:dyDescent="0.25">
      <c r="B23" s="49" t="s">
        <v>302</v>
      </c>
    </row>
    <row r="24" spans="1:5" x14ac:dyDescent="0.25">
      <c r="B24" s="49" t="s">
        <v>303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18FF6-C8F7-4C34-B108-1E53566813A7}">
  <sheetPr codeName="Sheet9"/>
  <dimension ref="A1:F13"/>
  <sheetViews>
    <sheetView zoomScale="80" zoomScaleNormal="80" workbookViewId="0">
      <selection activeCell="B1" sqref="B1:F1"/>
    </sheetView>
  </sheetViews>
  <sheetFormatPr defaultRowHeight="15" x14ac:dyDescent="0.25"/>
  <cols>
    <col min="1" max="1" width="2.7109375" style="51" customWidth="1"/>
    <col min="2" max="2" width="34.42578125" customWidth="1"/>
    <col min="3" max="3" width="9.85546875" hidden="1" customWidth="1"/>
    <col min="4" max="4" width="10" customWidth="1"/>
    <col min="5" max="5" width="11.140625" customWidth="1"/>
    <col min="6" max="6" width="9.42578125" customWidth="1"/>
  </cols>
  <sheetData>
    <row r="1" spans="2:6" s="51" customFormat="1" ht="15.75" thickBot="1" x14ac:dyDescent="0.3">
      <c r="B1" s="726" t="s">
        <v>305</v>
      </c>
      <c r="C1" s="726"/>
      <c r="D1" s="726"/>
      <c r="E1" s="726"/>
      <c r="F1" s="726"/>
    </row>
    <row r="2" spans="2:6" ht="31.5" thickBot="1" x14ac:dyDescent="0.35">
      <c r="B2" s="461"/>
      <c r="C2" s="462">
        <f>'[12]MS report'!$O$3</f>
        <v>45078</v>
      </c>
      <c r="D2" s="462">
        <f>'[12]MS report'!$S$3</f>
        <v>45444</v>
      </c>
      <c r="E2" s="462">
        <f>'[12]MS report'!$W$3</f>
        <v>45809</v>
      </c>
      <c r="F2" s="450" t="s">
        <v>35</v>
      </c>
    </row>
    <row r="3" spans="2:6" ht="16.5" x14ac:dyDescent="0.3">
      <c r="B3" s="463" t="s">
        <v>271</v>
      </c>
      <c r="C3" s="438">
        <f>'[12]MS report'!O5</f>
        <v>5553.3118359333339</v>
      </c>
      <c r="D3" s="438">
        <f>D4+D5</f>
        <v>5653.851130375001</v>
      </c>
      <c r="E3" s="438">
        <f>E4+E5</f>
        <v>6326.8362124416653</v>
      </c>
      <c r="F3" s="464">
        <f>(E3/D3-1)*100</f>
        <v>11.903127028780247</v>
      </c>
    </row>
    <row r="4" spans="2:6" ht="16.5" x14ac:dyDescent="0.3">
      <c r="B4" s="465" t="s">
        <v>272</v>
      </c>
      <c r="C4" s="443">
        <f>'[12]MS report'!O6</f>
        <v>179.51193599999999</v>
      </c>
      <c r="D4" s="443">
        <v>201.07679000000002</v>
      </c>
      <c r="E4" s="443">
        <v>206.12094200000001</v>
      </c>
      <c r="F4" s="464">
        <f>(E4/D4-1)*100</f>
        <v>2.5085699846312481</v>
      </c>
    </row>
    <row r="5" spans="2:6" ht="16.5" x14ac:dyDescent="0.3">
      <c r="B5" s="454" t="s">
        <v>273</v>
      </c>
      <c r="C5" s="443">
        <f>'[12]MS report'!O9</f>
        <v>5373.799899933334</v>
      </c>
      <c r="D5" s="443">
        <v>5452.774340375001</v>
      </c>
      <c r="E5" s="443">
        <v>6120.7152704416658</v>
      </c>
      <c r="F5" s="464">
        <f>(E5/D5-1)*100</f>
        <v>12.249561202650639</v>
      </c>
    </row>
    <row r="6" spans="2:6" ht="16.5" x14ac:dyDescent="0.3">
      <c r="B6" s="466" t="s">
        <v>274</v>
      </c>
      <c r="C6" s="438">
        <f>'[12]MS report'!O10</f>
        <v>8666.1178657500004</v>
      </c>
      <c r="D6" s="438">
        <f>D7+D8+D9</f>
        <v>8377.6195744666675</v>
      </c>
      <c r="E6" s="438">
        <f>E7+E8+E9</f>
        <v>7898.8547548166662</v>
      </c>
      <c r="F6" s="464">
        <f>(E6/D6-1)*100</f>
        <v>-5.7148073554113443</v>
      </c>
    </row>
    <row r="7" spans="2:6" ht="16.5" x14ac:dyDescent="0.3">
      <c r="B7" s="467" t="s">
        <v>275</v>
      </c>
      <c r="C7" s="443">
        <f>'[12]MS report'!O11</f>
        <v>3494.3310625333329</v>
      </c>
      <c r="D7" s="443">
        <v>3187.9270090499999</v>
      </c>
      <c r="E7" s="443">
        <v>3168.7179243416667</v>
      </c>
      <c r="F7" s="464">
        <f>(E7/D7-1)*100</f>
        <v>-0.60255723088394886</v>
      </c>
    </row>
    <row r="8" spans="2:6" ht="16.5" x14ac:dyDescent="0.3">
      <c r="B8" s="467" t="s">
        <v>276</v>
      </c>
      <c r="C8" s="443">
        <f>'[12]MS report'!O14</f>
        <v>4386.1262834250001</v>
      </c>
      <c r="D8" s="443">
        <v>4399.1658707166671</v>
      </c>
      <c r="E8" s="443">
        <v>4099.5572415833331</v>
      </c>
      <c r="F8" s="464">
        <f t="shared" ref="F8:F12" si="0">(E8/D8-1)*100</f>
        <v>-6.8105781399991798</v>
      </c>
    </row>
    <row r="9" spans="2:6" ht="16.5" x14ac:dyDescent="0.3">
      <c r="B9" s="467" t="s">
        <v>277</v>
      </c>
      <c r="C9" s="443">
        <f>'[12]MS report'!O21</f>
        <v>785.66051979166684</v>
      </c>
      <c r="D9" s="443">
        <v>790.52669470000012</v>
      </c>
      <c r="E9" s="443">
        <v>630.57958889166673</v>
      </c>
      <c r="F9" s="464">
        <f t="shared" si="0"/>
        <v>-20.232979718544776</v>
      </c>
    </row>
    <row r="10" spans="2:6" ht="16.5" x14ac:dyDescent="0.3">
      <c r="B10" s="466" t="s">
        <v>278</v>
      </c>
      <c r="C10" s="438">
        <f>'[12]MS report'!O25</f>
        <v>3292.3179658166664</v>
      </c>
      <c r="D10" s="438">
        <f>D11+D12</f>
        <v>2924.8452340916665</v>
      </c>
      <c r="E10" s="438">
        <f>E11+E12</f>
        <v>1778.1394843749999</v>
      </c>
      <c r="F10" s="464">
        <f>(E10/D10-1)*100</f>
        <v>-39.205689803713149</v>
      </c>
    </row>
    <row r="11" spans="2:6" ht="16.5" x14ac:dyDescent="0.3">
      <c r="B11" s="467" t="s">
        <v>279</v>
      </c>
      <c r="C11" s="443">
        <f>'[12]MS report'!O26</f>
        <v>2935.7750523666664</v>
      </c>
      <c r="D11" s="443">
        <v>2346.6259222833332</v>
      </c>
      <c r="E11" s="443">
        <v>1468.3668810583333</v>
      </c>
      <c r="F11" s="464">
        <f t="shared" si="0"/>
        <v>-37.426461238885025</v>
      </c>
    </row>
    <row r="12" spans="2:6" ht="17.25" thickBot="1" x14ac:dyDescent="0.35">
      <c r="B12" s="468" t="s">
        <v>280</v>
      </c>
      <c r="C12" s="469">
        <f>'[12]MS report'!O30</f>
        <v>356.54291345000007</v>
      </c>
      <c r="D12" s="469">
        <v>578.21931180833337</v>
      </c>
      <c r="E12" s="469">
        <v>309.77260331666673</v>
      </c>
      <c r="F12" s="470">
        <f t="shared" si="0"/>
        <v>-46.426451522714039</v>
      </c>
    </row>
    <row r="13" spans="2:6" s="51" customFormat="1" ht="31.5" customHeight="1" x14ac:dyDescent="0.25">
      <c r="B13" s="727" t="s">
        <v>281</v>
      </c>
      <c r="C13" s="727"/>
      <c r="D13" s="727"/>
      <c r="E13" s="727"/>
      <c r="F13" s="727"/>
    </row>
  </sheetData>
  <mergeCells count="2">
    <mergeCell ref="B1:F1"/>
    <mergeCell ref="B13:F1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749E4-7EDE-48D4-8E2B-04441005DE3C}">
  <sheetPr codeName="Sheet11"/>
  <dimension ref="A1:E9"/>
  <sheetViews>
    <sheetView zoomScale="80" zoomScaleNormal="80" workbookViewId="0">
      <selection activeCell="G16" sqref="G16"/>
    </sheetView>
  </sheetViews>
  <sheetFormatPr defaultRowHeight="15" x14ac:dyDescent="0.25"/>
  <cols>
    <col min="1" max="1" width="2.5703125" style="51" customWidth="1"/>
    <col min="2" max="2" width="34.42578125" customWidth="1"/>
    <col min="3" max="3" width="10" customWidth="1"/>
    <col min="4" max="4" width="11.140625" customWidth="1"/>
    <col min="5" max="5" width="9.42578125" customWidth="1"/>
  </cols>
  <sheetData>
    <row r="1" spans="2:5" ht="15.75" thickBot="1" x14ac:dyDescent="0.3">
      <c r="B1" s="433" t="s">
        <v>265</v>
      </c>
      <c r="C1" s="449"/>
      <c r="D1" s="449"/>
      <c r="E1" s="449"/>
    </row>
    <row r="2" spans="2:5" ht="31.5" customHeight="1" thickBot="1" x14ac:dyDescent="0.35">
      <c r="B2" s="434"/>
      <c r="C2" s="435">
        <f>'[12]Loans report'!$S$3</f>
        <v>45444</v>
      </c>
      <c r="D2" s="435">
        <f>'[12]Loans report'!$W$3</f>
        <v>45809</v>
      </c>
      <c r="E2" s="450" t="s">
        <v>35</v>
      </c>
    </row>
    <row r="3" spans="2:5" x14ac:dyDescent="0.25">
      <c r="B3" s="451" t="s">
        <v>266</v>
      </c>
      <c r="C3" s="452">
        <f>C4+C7</f>
        <v>4244.5243280416671</v>
      </c>
      <c r="D3" s="452">
        <f>D4+D7</f>
        <v>4318.6095223500006</v>
      </c>
      <c r="E3" s="453">
        <f>(D3/C3-1)*100</f>
        <v>1.7454298428421167</v>
      </c>
    </row>
    <row r="4" spans="2:5" ht="16.5" x14ac:dyDescent="0.3">
      <c r="B4" s="454" t="s">
        <v>267</v>
      </c>
      <c r="C4" s="455">
        <f>C5+C6</f>
        <v>412.13684702500001</v>
      </c>
      <c r="D4" s="455">
        <f>D5+D6</f>
        <v>367.09396059999995</v>
      </c>
      <c r="E4" s="456">
        <f>(D4/C4-1)*100</f>
        <v>-10.929109287398365</v>
      </c>
    </row>
    <row r="5" spans="2:5" ht="16.5" x14ac:dyDescent="0.3">
      <c r="B5" s="457" t="s">
        <v>268</v>
      </c>
      <c r="C5" s="455">
        <f>'[12]MS report'!S36</f>
        <v>397.59746555833334</v>
      </c>
      <c r="D5" s="455">
        <f>'[12]MS report'!W36</f>
        <v>351.32741714166661</v>
      </c>
      <c r="E5" s="456">
        <f>(D5/C5-1)*100</f>
        <v>-11.637410301821516</v>
      </c>
    </row>
    <row r="6" spans="2:5" ht="16.5" x14ac:dyDescent="0.3">
      <c r="B6" s="457" t="s">
        <v>269</v>
      </c>
      <c r="C6" s="455">
        <f>'[12]MS report'!S37</f>
        <v>14.539381466666667</v>
      </c>
      <c r="D6" s="455">
        <f>'[12]MS report'!W37</f>
        <v>15.766543458333334</v>
      </c>
      <c r="E6" s="456">
        <f>(D6/C6-1)*100</f>
        <v>8.440262706361267</v>
      </c>
    </row>
    <row r="7" spans="2:5" ht="17.25" thickBot="1" x14ac:dyDescent="0.35">
      <c r="B7" s="458" t="s">
        <v>270</v>
      </c>
      <c r="C7" s="459">
        <f>'[12]MS report'!S38</f>
        <v>3832.3874810166667</v>
      </c>
      <c r="D7" s="459">
        <f>'[12]MS report'!W38</f>
        <v>3951.5155617500004</v>
      </c>
      <c r="E7" s="460">
        <f>(D7/C7-1)*100</f>
        <v>3.1084560557465002</v>
      </c>
    </row>
    <row r="8" spans="2:5" x14ac:dyDescent="0.25">
      <c r="B8" s="49" t="s">
        <v>302</v>
      </c>
    </row>
    <row r="9" spans="2:5" x14ac:dyDescent="0.25">
      <c r="B9" s="49" t="s">
        <v>303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5D9C4-F727-4545-9F1F-F21CB4155633}">
  <sheetPr codeName="Sheet12"/>
  <dimension ref="A1:O94"/>
  <sheetViews>
    <sheetView zoomScale="80" zoomScaleNormal="80" workbookViewId="0">
      <selection activeCell="L8" sqref="L8"/>
    </sheetView>
  </sheetViews>
  <sheetFormatPr defaultRowHeight="15" x14ac:dyDescent="0.25"/>
  <cols>
    <col min="1" max="1" width="21.5703125" bestFit="1" customWidth="1"/>
    <col min="2" max="6" width="9.140625" bestFit="1" customWidth="1"/>
    <col min="7" max="8" width="8.7109375" bestFit="1" customWidth="1"/>
    <col min="9" max="10" width="9.140625" bestFit="1" customWidth="1"/>
  </cols>
  <sheetData>
    <row r="1" spans="1:15" x14ac:dyDescent="0.25">
      <c r="A1" s="512"/>
      <c r="B1" s="538">
        <v>2023</v>
      </c>
      <c r="C1" s="538" t="s">
        <v>22</v>
      </c>
      <c r="D1" s="538" t="s">
        <v>22</v>
      </c>
      <c r="E1" s="538">
        <v>2024</v>
      </c>
      <c r="F1" s="538" t="s">
        <v>22</v>
      </c>
      <c r="G1" s="539" t="s">
        <v>22</v>
      </c>
      <c r="H1" s="539" t="s">
        <v>22</v>
      </c>
      <c r="I1" s="538">
        <v>2025</v>
      </c>
      <c r="J1" s="538" t="s">
        <v>22</v>
      </c>
      <c r="K1" s="36"/>
      <c r="L1" s="36"/>
      <c r="M1" s="36"/>
      <c r="N1" s="36"/>
      <c r="O1" s="36"/>
    </row>
    <row r="2" spans="1:15" x14ac:dyDescent="0.25">
      <c r="A2" s="512"/>
      <c r="B2" s="538" t="s">
        <v>23</v>
      </c>
      <c r="C2" s="538" t="s">
        <v>24</v>
      </c>
      <c r="D2" s="538" t="s">
        <v>25</v>
      </c>
      <c r="E2" s="538" t="s">
        <v>21</v>
      </c>
      <c r="F2" s="538" t="s">
        <v>23</v>
      </c>
      <c r="G2" s="539" t="s">
        <v>24</v>
      </c>
      <c r="H2" s="539" t="s">
        <v>25</v>
      </c>
      <c r="I2" s="538" t="s">
        <v>21</v>
      </c>
      <c r="J2" s="538" t="s">
        <v>23</v>
      </c>
      <c r="K2" s="36"/>
      <c r="L2" s="36"/>
      <c r="M2" s="36"/>
      <c r="N2" s="36"/>
      <c r="O2" s="36"/>
    </row>
    <row r="3" spans="1:15" x14ac:dyDescent="0.25">
      <c r="A3" s="537" t="s">
        <v>245</v>
      </c>
      <c r="B3" s="540">
        <v>1188.9401359416668</v>
      </c>
      <c r="C3" s="540">
        <v>1314.2661593833334</v>
      </c>
      <c r="D3" s="540">
        <v>1329.5331965999999</v>
      </c>
      <c r="E3" s="540">
        <v>1359.9661180583332</v>
      </c>
      <c r="F3" s="540">
        <v>1318.7209993166668</v>
      </c>
      <c r="G3" s="541">
        <v>1309.6267412333334</v>
      </c>
      <c r="H3" s="541">
        <v>1327.9397468750001</v>
      </c>
      <c r="I3" s="540">
        <v>1347.3051756833333</v>
      </c>
      <c r="J3" s="540">
        <v>1320.219262825</v>
      </c>
      <c r="K3" s="36"/>
      <c r="L3" s="36"/>
      <c r="M3" s="36"/>
      <c r="N3" s="36"/>
      <c r="O3" s="36"/>
    </row>
    <row r="4" spans="1:15" x14ac:dyDescent="0.25">
      <c r="A4" s="537" t="s">
        <v>258</v>
      </c>
      <c r="B4" s="540">
        <v>2435.6773434583338</v>
      </c>
      <c r="C4" s="540">
        <v>2430.023189616667</v>
      </c>
      <c r="D4" s="540">
        <v>2441.9763825666669</v>
      </c>
      <c r="E4" s="540">
        <v>2437.8260587083328</v>
      </c>
      <c r="F4" s="540">
        <v>2494.1984398666664</v>
      </c>
      <c r="G4" s="541">
        <v>2525.3441414083336</v>
      </c>
      <c r="H4" s="541">
        <v>2551.3378849000005</v>
      </c>
      <c r="I4" s="540">
        <v>2577.9368540750002</v>
      </c>
      <c r="J4" s="540">
        <v>2604.8937017166663</v>
      </c>
      <c r="K4" s="36"/>
      <c r="L4" s="36"/>
      <c r="M4" s="36"/>
      <c r="N4" s="36"/>
      <c r="O4" s="36"/>
    </row>
    <row r="5" spans="1:15" ht="16.5" x14ac:dyDescent="0.3">
      <c r="A5" s="36"/>
      <c r="B5" s="489"/>
      <c r="C5" s="482"/>
      <c r="D5" s="482"/>
      <c r="E5" s="482"/>
      <c r="F5" s="490"/>
      <c r="G5" s="491"/>
      <c r="H5" s="492"/>
      <c r="I5" s="36"/>
      <c r="J5" s="36"/>
      <c r="K5" s="36"/>
      <c r="L5" s="36"/>
      <c r="M5" s="36"/>
      <c r="N5" s="36"/>
      <c r="O5" s="36"/>
    </row>
    <row r="6" spans="1:15" ht="16.5" x14ac:dyDescent="0.3">
      <c r="A6" s="36"/>
      <c r="B6" s="489"/>
      <c r="C6" s="482"/>
      <c r="D6" s="482"/>
      <c r="E6" s="482"/>
      <c r="F6" s="490"/>
      <c r="G6" s="491"/>
      <c r="H6" s="36"/>
      <c r="I6" s="36"/>
      <c r="J6" s="36"/>
      <c r="K6" s="36"/>
      <c r="L6" s="36"/>
      <c r="M6" s="36"/>
      <c r="N6" s="36"/>
      <c r="O6" s="36"/>
    </row>
    <row r="7" spans="1:15" ht="16.5" customHeight="1" x14ac:dyDescent="0.25">
      <c r="A7" s="730" t="s">
        <v>306</v>
      </c>
      <c r="B7" s="731"/>
      <c r="C7" s="731"/>
      <c r="D7" s="731"/>
      <c r="E7" s="731"/>
      <c r="F7" s="731"/>
      <c r="G7" s="731"/>
      <c r="H7" s="36"/>
      <c r="I7" s="36"/>
      <c r="J7" s="36"/>
      <c r="K7" s="36"/>
      <c r="L7" s="36"/>
      <c r="M7" s="36"/>
      <c r="N7" s="36"/>
      <c r="O7" s="36"/>
    </row>
    <row r="8" spans="1:15" x14ac:dyDescent="0.25">
      <c r="A8" s="731"/>
      <c r="B8" s="731"/>
      <c r="C8" s="731"/>
      <c r="D8" s="731"/>
      <c r="E8" s="731"/>
      <c r="F8" s="731"/>
      <c r="G8" s="731"/>
      <c r="H8" s="36"/>
      <c r="I8" s="36"/>
      <c r="J8" s="36"/>
      <c r="K8" s="36"/>
      <c r="L8" s="36"/>
      <c r="M8" s="36"/>
      <c r="N8" s="36"/>
      <c r="O8" s="36"/>
    </row>
    <row r="9" spans="1:15" ht="16.5" x14ac:dyDescent="0.3">
      <c r="A9" s="36"/>
      <c r="B9" s="496"/>
      <c r="C9" s="496"/>
      <c r="D9" s="496"/>
      <c r="E9" s="496"/>
      <c r="F9" s="496"/>
      <c r="G9" s="36"/>
      <c r="H9" s="36"/>
      <c r="I9" s="36"/>
      <c r="J9" s="36"/>
    </row>
    <row r="10" spans="1:15" x14ac:dyDescent="0.25">
      <c r="A10" s="36"/>
      <c r="B10" s="36"/>
      <c r="C10" s="36"/>
      <c r="D10" s="36"/>
      <c r="E10" s="36"/>
      <c r="F10" s="36"/>
      <c r="G10" s="36"/>
      <c r="H10" s="36"/>
      <c r="I10" s="36"/>
      <c r="J10" s="36"/>
    </row>
    <row r="11" spans="1:15" x14ac:dyDescent="0.25">
      <c r="A11" s="36"/>
      <c r="B11" s="36"/>
      <c r="C11" s="36"/>
      <c r="D11" s="36"/>
      <c r="E11" s="36"/>
      <c r="F11" s="36"/>
      <c r="G11" s="36"/>
      <c r="H11" s="36"/>
      <c r="I11" s="36"/>
      <c r="J11" s="36"/>
    </row>
    <row r="12" spans="1:15" ht="16.5" x14ac:dyDescent="0.3">
      <c r="A12" s="36"/>
      <c r="B12" s="497"/>
      <c r="C12" s="498"/>
      <c r="D12" s="498"/>
      <c r="E12" s="498"/>
      <c r="F12" s="498"/>
      <c r="G12" s="496"/>
      <c r="H12" s="36"/>
      <c r="I12" s="36"/>
      <c r="J12" s="36"/>
    </row>
    <row r="13" spans="1:15" ht="16.5" x14ac:dyDescent="0.3">
      <c r="A13" s="36"/>
      <c r="B13" s="499"/>
      <c r="C13" s="500"/>
      <c r="D13" s="500"/>
      <c r="E13" s="500"/>
      <c r="F13" s="501"/>
      <c r="G13" s="36"/>
      <c r="H13" s="36"/>
      <c r="I13" s="36"/>
      <c r="J13" s="36"/>
    </row>
    <row r="14" spans="1:15" x14ac:dyDescent="0.25">
      <c r="A14" s="36"/>
      <c r="B14" s="497"/>
      <c r="C14" s="502"/>
      <c r="D14" s="502"/>
      <c r="E14" s="502"/>
      <c r="F14" s="502"/>
      <c r="G14" s="503"/>
      <c r="H14" s="36"/>
      <c r="I14" s="36"/>
      <c r="J14" s="36"/>
    </row>
    <row r="15" spans="1:15" ht="16.5" x14ac:dyDescent="0.3">
      <c r="A15" s="36"/>
      <c r="B15" s="504"/>
      <c r="C15" s="505"/>
      <c r="D15" s="505"/>
      <c r="E15" s="505"/>
      <c r="F15" s="505"/>
      <c r="G15" s="503"/>
      <c r="H15" s="36"/>
      <c r="I15" s="36"/>
      <c r="J15" s="36"/>
    </row>
    <row r="16" spans="1:15" ht="16.5" x14ac:dyDescent="0.3">
      <c r="A16" s="36"/>
      <c r="B16" s="506"/>
      <c r="C16" s="505"/>
      <c r="D16" s="505"/>
      <c r="E16" s="505"/>
      <c r="F16" s="505"/>
      <c r="G16" s="503"/>
      <c r="H16" s="36"/>
      <c r="I16" s="36"/>
      <c r="J16" s="36"/>
    </row>
    <row r="17" spans="1:10" ht="16.5" x14ac:dyDescent="0.3">
      <c r="A17" s="36"/>
      <c r="B17" s="506"/>
      <c r="C17" s="505"/>
      <c r="D17" s="505"/>
      <c r="E17" s="505"/>
      <c r="F17" s="505"/>
      <c r="G17" s="503"/>
      <c r="H17" s="36"/>
      <c r="I17" s="36"/>
      <c r="J17" s="36"/>
    </row>
    <row r="18" spans="1:10" ht="16.5" x14ac:dyDescent="0.3">
      <c r="A18" s="36"/>
      <c r="B18" s="504"/>
      <c r="C18" s="505"/>
      <c r="D18" s="505"/>
      <c r="E18" s="505"/>
      <c r="F18" s="505"/>
      <c r="G18" s="503"/>
      <c r="H18" s="36"/>
      <c r="I18" s="36"/>
      <c r="J18" s="36"/>
    </row>
    <row r="19" spans="1:10" x14ac:dyDescent="0.25">
      <c r="A19" s="36"/>
      <c r="B19" s="36"/>
      <c r="C19" s="503"/>
      <c r="D19" s="503"/>
      <c r="E19" s="503"/>
      <c r="F19" s="503"/>
      <c r="G19" s="36"/>
      <c r="H19" s="36"/>
      <c r="I19" s="36"/>
      <c r="J19" s="36"/>
    </row>
    <row r="20" spans="1:10" x14ac:dyDescent="0.25">
      <c r="A20" s="36"/>
      <c r="B20" s="36"/>
      <c r="C20" s="36"/>
      <c r="D20" s="36"/>
      <c r="E20" s="36"/>
      <c r="F20" s="36"/>
      <c r="G20" s="36"/>
      <c r="H20" s="36"/>
      <c r="I20" s="36"/>
      <c r="J20" s="36"/>
    </row>
    <row r="21" spans="1:10" x14ac:dyDescent="0.25">
      <c r="A21" s="36"/>
      <c r="B21" s="728"/>
      <c r="C21" s="728"/>
      <c r="D21" s="728"/>
      <c r="E21" s="728"/>
      <c r="F21" s="728"/>
      <c r="G21" s="36"/>
      <c r="H21" s="36"/>
      <c r="I21" s="36"/>
      <c r="J21" s="36"/>
    </row>
    <row r="22" spans="1:10" ht="16.5" x14ac:dyDescent="0.3">
      <c r="A22" s="36"/>
      <c r="B22" s="520"/>
      <c r="C22" s="521"/>
      <c r="D22" s="521"/>
      <c r="E22" s="521"/>
      <c r="F22" s="501"/>
      <c r="G22" s="36"/>
      <c r="H22" s="36"/>
      <c r="I22" s="36"/>
      <c r="J22" s="36"/>
    </row>
    <row r="23" spans="1:10" ht="16.5" x14ac:dyDescent="0.3">
      <c r="A23" s="36"/>
      <c r="B23" s="522"/>
      <c r="C23" s="523"/>
      <c r="D23" s="523"/>
      <c r="E23" s="523"/>
      <c r="F23" s="482"/>
      <c r="G23" s="524"/>
      <c r="H23" s="524"/>
      <c r="I23" s="36"/>
      <c r="J23" s="36"/>
    </row>
    <row r="24" spans="1:10" ht="16.5" x14ac:dyDescent="0.3">
      <c r="A24" s="36"/>
      <c r="B24" s="525"/>
      <c r="C24" s="482"/>
      <c r="D24" s="482"/>
      <c r="E24" s="482"/>
      <c r="F24" s="482"/>
      <c r="G24" s="526"/>
      <c r="H24" s="491"/>
      <c r="I24" s="36"/>
      <c r="J24" s="36"/>
    </row>
    <row r="25" spans="1:10" ht="16.5" x14ac:dyDescent="0.3">
      <c r="A25" s="36"/>
      <c r="B25" s="504"/>
      <c r="C25" s="482"/>
      <c r="D25" s="482"/>
      <c r="E25" s="482"/>
      <c r="F25" s="482"/>
      <c r="G25" s="524"/>
      <c r="H25" s="491"/>
      <c r="I25" s="36"/>
      <c r="J25" s="36"/>
    </row>
    <row r="26" spans="1:10" ht="16.5" x14ac:dyDescent="0.3">
      <c r="A26" s="36"/>
      <c r="B26" s="527"/>
      <c r="C26" s="523"/>
      <c r="D26" s="523"/>
      <c r="E26" s="523"/>
      <c r="F26" s="482"/>
      <c r="G26" s="524"/>
      <c r="H26" s="526"/>
      <c r="I26" s="36"/>
      <c r="J26" s="36"/>
    </row>
    <row r="27" spans="1:10" ht="16.5" x14ac:dyDescent="0.3">
      <c r="A27" s="36"/>
      <c r="B27" s="528"/>
      <c r="C27" s="482"/>
      <c r="D27" s="482"/>
      <c r="E27" s="482"/>
      <c r="F27" s="482"/>
      <c r="G27" s="524"/>
      <c r="H27" s="36"/>
      <c r="I27" s="36"/>
      <c r="J27" s="36"/>
    </row>
    <row r="28" spans="1:10" ht="16.5" x14ac:dyDescent="0.3">
      <c r="A28" s="36"/>
      <c r="B28" s="528"/>
      <c r="C28" s="482"/>
      <c r="D28" s="482"/>
      <c r="E28" s="482"/>
      <c r="F28" s="482"/>
      <c r="G28" s="524"/>
      <c r="H28" s="36"/>
      <c r="I28" s="36"/>
      <c r="J28" s="36"/>
    </row>
    <row r="29" spans="1:10" ht="16.5" x14ac:dyDescent="0.3">
      <c r="A29" s="36"/>
      <c r="B29" s="528"/>
      <c r="C29" s="482"/>
      <c r="D29" s="482"/>
      <c r="E29" s="482"/>
      <c r="F29" s="482"/>
      <c r="G29" s="524"/>
      <c r="H29" s="36"/>
      <c r="I29" s="36"/>
      <c r="J29" s="36"/>
    </row>
    <row r="30" spans="1:10" ht="16.5" x14ac:dyDescent="0.3">
      <c r="A30" s="36"/>
      <c r="B30" s="527"/>
      <c r="C30" s="523"/>
      <c r="D30" s="523"/>
      <c r="E30" s="523"/>
      <c r="F30" s="482"/>
      <c r="G30" s="524"/>
      <c r="H30" s="36"/>
      <c r="I30" s="36"/>
      <c r="J30" s="36"/>
    </row>
    <row r="31" spans="1:10" ht="16.5" x14ac:dyDescent="0.3">
      <c r="A31" s="36"/>
      <c r="B31" s="528"/>
      <c r="C31" s="482"/>
      <c r="D31" s="482"/>
      <c r="E31" s="482"/>
      <c r="F31" s="482"/>
      <c r="G31" s="524"/>
      <c r="H31" s="36"/>
      <c r="I31" s="36"/>
      <c r="J31" s="36"/>
    </row>
    <row r="32" spans="1:10" ht="16.5" x14ac:dyDescent="0.3">
      <c r="A32" s="36"/>
      <c r="B32" s="528"/>
      <c r="C32" s="482"/>
      <c r="D32" s="482"/>
      <c r="E32" s="482"/>
      <c r="F32" s="482"/>
      <c r="G32" s="524"/>
      <c r="H32" s="498"/>
      <c r="I32" s="498"/>
      <c r="J32" s="498"/>
    </row>
    <row r="33" spans="1:10" ht="16.5" x14ac:dyDescent="0.25">
      <c r="A33" s="36"/>
      <c r="B33" s="729"/>
      <c r="C33" s="729"/>
      <c r="D33" s="729"/>
      <c r="E33" s="729"/>
      <c r="F33" s="729"/>
      <c r="G33" s="36"/>
      <c r="H33" s="524"/>
      <c r="I33" s="36"/>
      <c r="J33" s="36"/>
    </row>
    <row r="34" spans="1:10" x14ac:dyDescent="0.25">
      <c r="A34" s="36"/>
      <c r="B34" s="36"/>
      <c r="C34" s="36"/>
      <c r="D34" s="36"/>
      <c r="E34" s="36"/>
      <c r="F34" s="36"/>
      <c r="G34" s="36"/>
      <c r="H34" s="36"/>
      <c r="I34" s="36"/>
      <c r="J34" s="36"/>
    </row>
    <row r="35" spans="1:10" x14ac:dyDescent="0.25">
      <c r="A35" s="36"/>
      <c r="B35" s="36"/>
      <c r="C35" s="36"/>
      <c r="D35" s="36"/>
      <c r="E35" s="36"/>
      <c r="F35" s="36"/>
      <c r="G35" s="36"/>
      <c r="H35" s="526"/>
      <c r="I35" s="524"/>
      <c r="J35" s="524"/>
    </row>
    <row r="36" spans="1:10" ht="16.5" x14ac:dyDescent="0.3">
      <c r="A36" s="36"/>
      <c r="B36" s="520"/>
      <c r="C36" s="521"/>
      <c r="D36" s="521"/>
      <c r="E36" s="521"/>
      <c r="F36" s="501"/>
      <c r="G36" s="36"/>
      <c r="H36" s="36"/>
      <c r="I36" s="36"/>
      <c r="J36" s="36"/>
    </row>
    <row r="37" spans="1:10" ht="16.5" x14ac:dyDescent="0.3">
      <c r="A37" s="36"/>
      <c r="B37" s="529"/>
      <c r="C37" s="523"/>
      <c r="D37" s="523"/>
      <c r="E37" s="523"/>
      <c r="F37" s="505"/>
      <c r="G37" s="491"/>
      <c r="H37" s="524"/>
      <c r="I37" s="36"/>
      <c r="J37" s="36"/>
    </row>
    <row r="38" spans="1:10" ht="16.5" x14ac:dyDescent="0.3">
      <c r="A38" s="36"/>
      <c r="B38" s="522"/>
      <c r="C38" s="523"/>
      <c r="D38" s="523"/>
      <c r="E38" s="523"/>
      <c r="F38" s="505"/>
      <c r="G38" s="491"/>
      <c r="H38" s="524"/>
      <c r="I38" s="36"/>
      <c r="J38" s="36"/>
    </row>
    <row r="39" spans="1:10" ht="16.5" x14ac:dyDescent="0.3">
      <c r="A39" s="36"/>
      <c r="B39" s="525"/>
      <c r="C39" s="482"/>
      <c r="D39" s="482"/>
      <c r="E39" s="482"/>
      <c r="F39" s="505"/>
      <c r="G39" s="491"/>
      <c r="H39" s="524"/>
      <c r="I39" s="524"/>
      <c r="J39" s="36"/>
    </row>
    <row r="40" spans="1:10" ht="16.5" x14ac:dyDescent="0.3">
      <c r="A40" s="36"/>
      <c r="B40" s="504"/>
      <c r="C40" s="482"/>
      <c r="D40" s="482"/>
      <c r="E40" s="482"/>
      <c r="F40" s="505"/>
      <c r="G40" s="491"/>
      <c r="H40" s="524"/>
      <c r="I40" s="36"/>
      <c r="J40" s="36"/>
    </row>
    <row r="41" spans="1:10" ht="16.5" x14ac:dyDescent="0.3">
      <c r="A41" s="36"/>
      <c r="B41" s="497"/>
      <c r="C41" s="523"/>
      <c r="D41" s="523"/>
      <c r="E41" s="523"/>
      <c r="F41" s="505"/>
      <c r="G41" s="491"/>
      <c r="H41" s="524"/>
      <c r="I41" s="36"/>
      <c r="J41" s="36"/>
    </row>
    <row r="42" spans="1:10" ht="16.5" x14ac:dyDescent="0.3">
      <c r="A42" s="36"/>
      <c r="B42" s="504"/>
      <c r="C42" s="482"/>
      <c r="D42" s="482"/>
      <c r="E42" s="482"/>
      <c r="F42" s="505"/>
      <c r="G42" s="491"/>
      <c r="H42" s="524"/>
      <c r="I42" s="36"/>
      <c r="J42" s="36"/>
    </row>
    <row r="43" spans="1:10" ht="16.5" x14ac:dyDescent="0.3">
      <c r="A43" s="36"/>
      <c r="B43" s="506"/>
      <c r="C43" s="482"/>
      <c r="D43" s="482"/>
      <c r="E43" s="482"/>
      <c r="F43" s="505"/>
      <c r="G43" s="491"/>
      <c r="H43" s="524"/>
      <c r="I43" s="36"/>
      <c r="J43" s="36"/>
    </row>
    <row r="44" spans="1:10" ht="16.5" x14ac:dyDescent="0.3">
      <c r="A44" s="36"/>
      <c r="B44" s="506"/>
      <c r="C44" s="482"/>
      <c r="D44" s="482"/>
      <c r="E44" s="482"/>
      <c r="F44" s="505"/>
      <c r="G44" s="491"/>
      <c r="H44" s="524"/>
      <c r="I44" s="36"/>
      <c r="J44" s="36"/>
    </row>
    <row r="45" spans="1:10" ht="16.5" x14ac:dyDescent="0.3">
      <c r="A45" s="36"/>
      <c r="B45" s="506"/>
      <c r="C45" s="482"/>
      <c r="D45" s="482"/>
      <c r="E45" s="482"/>
      <c r="F45" s="505"/>
      <c r="G45" s="491"/>
      <c r="H45" s="524"/>
      <c r="I45" s="36"/>
      <c r="J45" s="36"/>
    </row>
    <row r="46" spans="1:10" ht="16.5" x14ac:dyDescent="0.3">
      <c r="A46" s="36"/>
      <c r="B46" s="504"/>
      <c r="C46" s="482"/>
      <c r="D46" s="482"/>
      <c r="E46" s="482"/>
      <c r="F46" s="505"/>
      <c r="G46" s="491"/>
      <c r="H46" s="524"/>
      <c r="I46" s="524"/>
      <c r="J46" s="36"/>
    </row>
    <row r="47" spans="1:10" ht="11.25" customHeight="1" x14ac:dyDescent="0.3">
      <c r="A47" s="36"/>
      <c r="B47" s="496"/>
      <c r="C47" s="523"/>
      <c r="D47" s="523"/>
      <c r="E47" s="523"/>
      <c r="F47" s="505"/>
      <c r="G47" s="491"/>
      <c r="H47" s="36"/>
      <c r="I47" s="36"/>
      <c r="J47" s="36"/>
    </row>
    <row r="48" spans="1:10" ht="16.5" x14ac:dyDescent="0.3">
      <c r="A48" s="36"/>
      <c r="B48" s="497"/>
      <c r="C48" s="530"/>
      <c r="D48" s="530"/>
      <c r="E48" s="530"/>
      <c r="F48" s="505"/>
      <c r="G48" s="491"/>
      <c r="H48" s="526"/>
      <c r="I48" s="36"/>
      <c r="J48" s="36"/>
    </row>
    <row r="49" spans="1:10" ht="16.5" x14ac:dyDescent="0.3">
      <c r="A49" s="36"/>
      <c r="B49" s="506"/>
      <c r="C49" s="530"/>
      <c r="D49" s="530"/>
      <c r="E49" s="530"/>
      <c r="F49" s="505"/>
      <c r="G49" s="491"/>
      <c r="H49" s="526"/>
      <c r="I49" s="36"/>
      <c r="J49" s="36"/>
    </row>
    <row r="50" spans="1:10" ht="16.5" x14ac:dyDescent="0.3">
      <c r="A50" s="36"/>
      <c r="B50" s="528"/>
      <c r="C50" s="482"/>
      <c r="D50" s="482"/>
      <c r="E50" s="482"/>
      <c r="F50" s="505"/>
      <c r="G50" s="491"/>
      <c r="H50" s="526"/>
      <c r="I50" s="36"/>
      <c r="J50" s="36"/>
    </row>
    <row r="51" spans="1:10" ht="16.5" x14ac:dyDescent="0.3">
      <c r="A51" s="36"/>
      <c r="B51" s="531"/>
      <c r="C51" s="530"/>
      <c r="D51" s="530"/>
      <c r="E51" s="530"/>
      <c r="F51" s="505"/>
      <c r="G51" s="491"/>
      <c r="H51" s="526"/>
      <c r="I51" s="36"/>
      <c r="J51" s="36"/>
    </row>
    <row r="52" spans="1:10" ht="16.5" x14ac:dyDescent="0.3">
      <c r="A52" s="36"/>
      <c r="B52" s="532"/>
      <c r="C52" s="482"/>
      <c r="D52" s="482"/>
      <c r="E52" s="482"/>
      <c r="F52" s="505"/>
      <c r="G52" s="491"/>
      <c r="H52" s="526"/>
      <c r="I52" s="36"/>
      <c r="J52" s="36"/>
    </row>
    <row r="53" spans="1:10" ht="16.5" x14ac:dyDescent="0.3">
      <c r="A53" s="36"/>
      <c r="B53" s="532"/>
      <c r="C53" s="482"/>
      <c r="D53" s="482"/>
      <c r="E53" s="482"/>
      <c r="F53" s="505"/>
      <c r="G53" s="491"/>
      <c r="H53" s="526"/>
      <c r="I53" s="36"/>
      <c r="J53" s="36"/>
    </row>
    <row r="54" spans="1:10" ht="16.5" x14ac:dyDescent="0.3">
      <c r="A54" s="36"/>
      <c r="B54" s="506"/>
      <c r="C54" s="482"/>
      <c r="D54" s="482"/>
      <c r="E54" s="482"/>
      <c r="F54" s="505"/>
      <c r="G54" s="491"/>
      <c r="H54" s="526"/>
      <c r="I54" s="36"/>
      <c r="J54" s="36"/>
    </row>
    <row r="55" spans="1:10" ht="16.5" x14ac:dyDescent="0.3">
      <c r="A55" s="36"/>
      <c r="B55" s="533"/>
      <c r="C55" s="482"/>
      <c r="D55" s="482"/>
      <c r="E55" s="482"/>
      <c r="F55" s="505"/>
      <c r="G55" s="491"/>
      <c r="H55" s="526"/>
      <c r="I55" s="36"/>
      <c r="J55" s="36"/>
    </row>
    <row r="56" spans="1:10" x14ac:dyDescent="0.25">
      <c r="A56" s="36"/>
      <c r="B56" s="534"/>
      <c r="C56" s="535"/>
      <c r="D56" s="535"/>
      <c r="E56" s="535"/>
      <c r="F56" s="535"/>
      <c r="G56" s="491"/>
      <c r="H56" s="36"/>
      <c r="I56" s="36"/>
      <c r="J56" s="36"/>
    </row>
    <row r="57" spans="1:10" x14ac:dyDescent="0.25">
      <c r="A57" s="36"/>
      <c r="B57" s="512"/>
      <c r="C57" s="536"/>
      <c r="D57" s="536"/>
      <c r="E57" s="536"/>
      <c r="F57" s="36"/>
      <c r="G57" s="36"/>
      <c r="H57" s="36"/>
      <c r="I57" s="36"/>
      <c r="J57" s="36"/>
    </row>
    <row r="58" spans="1:10" x14ac:dyDescent="0.25">
      <c r="A58" s="36"/>
      <c r="B58" s="36"/>
      <c r="C58" s="36"/>
      <c r="D58" s="36"/>
      <c r="E58" s="36"/>
      <c r="F58" s="36"/>
      <c r="G58" s="36"/>
      <c r="H58" s="36"/>
      <c r="I58" s="36"/>
      <c r="J58" s="36"/>
    </row>
    <row r="59" spans="1:10" x14ac:dyDescent="0.25">
      <c r="A59" s="36"/>
      <c r="B59" s="36"/>
      <c r="C59" s="36"/>
      <c r="D59" s="36"/>
      <c r="E59" s="36"/>
      <c r="F59" s="36"/>
      <c r="G59" s="36"/>
      <c r="H59" s="36"/>
      <c r="I59" s="36"/>
      <c r="J59" s="36"/>
    </row>
    <row r="60" spans="1:10" ht="16.5" x14ac:dyDescent="0.3">
      <c r="A60" s="36"/>
      <c r="B60" s="36"/>
      <c r="C60" s="36"/>
      <c r="D60" s="524"/>
      <c r="E60" s="524"/>
      <c r="F60" s="505"/>
      <c r="G60" s="36"/>
      <c r="H60" s="36"/>
      <c r="I60" s="36"/>
      <c r="J60" s="36"/>
    </row>
    <row r="61" spans="1:10" x14ac:dyDescent="0.25">
      <c r="A61" s="36"/>
      <c r="B61" s="36"/>
      <c r="C61" s="36"/>
      <c r="D61" s="491"/>
      <c r="E61" s="491"/>
      <c r="F61" s="36"/>
      <c r="G61" s="36"/>
      <c r="H61" s="36"/>
      <c r="I61" s="36"/>
      <c r="J61" s="36"/>
    </row>
    <row r="62" spans="1:10" x14ac:dyDescent="0.25">
      <c r="A62" s="36"/>
      <c r="B62" s="36"/>
      <c r="C62" s="36"/>
      <c r="D62" s="36"/>
      <c r="E62" s="36"/>
      <c r="F62" s="36"/>
      <c r="G62" s="36"/>
      <c r="H62" s="36"/>
      <c r="I62" s="36"/>
      <c r="J62" s="36"/>
    </row>
    <row r="63" spans="1:10" x14ac:dyDescent="0.25">
      <c r="A63" s="36"/>
      <c r="B63" s="36"/>
      <c r="C63" s="36"/>
      <c r="D63" s="36"/>
      <c r="E63" s="36"/>
      <c r="F63" s="36"/>
      <c r="G63" s="36"/>
      <c r="H63" s="36"/>
      <c r="I63" s="36"/>
      <c r="J63" s="36"/>
    </row>
    <row r="64" spans="1:10" x14ac:dyDescent="0.25">
      <c r="A64" s="36"/>
      <c r="B64" s="36"/>
      <c r="C64" s="36"/>
      <c r="D64" s="36"/>
      <c r="E64" s="36"/>
      <c r="F64" s="36"/>
      <c r="G64" s="36"/>
      <c r="H64" s="36"/>
      <c r="I64" s="36"/>
      <c r="J64" s="36"/>
    </row>
    <row r="65" spans="1:10" x14ac:dyDescent="0.25">
      <c r="A65" s="36"/>
      <c r="B65" s="36"/>
      <c r="C65" s="36"/>
      <c r="D65" s="36"/>
      <c r="E65" s="524"/>
      <c r="F65" s="36"/>
      <c r="G65" s="36"/>
      <c r="H65" s="36"/>
      <c r="I65" s="36"/>
      <c r="J65" s="36"/>
    </row>
    <row r="66" spans="1:10" x14ac:dyDescent="0.25">
      <c r="A66" s="36"/>
      <c r="B66" s="36"/>
      <c r="C66" s="36"/>
      <c r="D66" s="36"/>
      <c r="E66" s="36"/>
      <c r="F66" s="36"/>
      <c r="G66" s="36"/>
      <c r="H66" s="36"/>
      <c r="I66" s="36"/>
      <c r="J66" s="36"/>
    </row>
    <row r="67" spans="1:10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</row>
    <row r="68" spans="1:10" x14ac:dyDescent="0.25">
      <c r="A68" s="36"/>
      <c r="B68" s="36"/>
      <c r="C68" s="36"/>
      <c r="D68" s="36"/>
      <c r="E68" s="36"/>
      <c r="F68" s="36"/>
      <c r="G68" s="36"/>
      <c r="H68" s="36"/>
      <c r="I68" s="36"/>
      <c r="J68" s="36"/>
    </row>
    <row r="69" spans="1:10" x14ac:dyDescent="0.25">
      <c r="A69" s="36"/>
      <c r="B69" s="36"/>
      <c r="C69" s="36"/>
      <c r="D69" s="36"/>
      <c r="E69" s="36"/>
      <c r="F69" s="36"/>
      <c r="G69" s="36"/>
      <c r="H69" s="36"/>
      <c r="I69" s="36"/>
      <c r="J69" s="36"/>
    </row>
    <row r="70" spans="1:10" x14ac:dyDescent="0.25">
      <c r="A70" s="36"/>
      <c r="B70" s="36"/>
      <c r="C70" s="36"/>
      <c r="D70" s="36"/>
      <c r="E70" s="36"/>
      <c r="F70" s="36"/>
      <c r="G70" s="36"/>
      <c r="H70" s="36"/>
      <c r="I70" s="36"/>
      <c r="J70" s="36"/>
    </row>
    <row r="71" spans="1:10" x14ac:dyDescent="0.25">
      <c r="A71" s="36"/>
      <c r="B71" s="36"/>
      <c r="C71" s="36"/>
      <c r="D71" s="36"/>
      <c r="E71" s="36"/>
      <c r="F71" s="36"/>
      <c r="G71" s="36"/>
      <c r="H71" s="36"/>
      <c r="I71" s="36"/>
      <c r="J71" s="36"/>
    </row>
    <row r="72" spans="1:10" x14ac:dyDescent="0.25">
      <c r="A72" s="36"/>
      <c r="B72" s="36"/>
      <c r="C72" s="36"/>
      <c r="D72" s="36"/>
      <c r="E72" s="36"/>
      <c r="F72" s="36"/>
      <c r="G72" s="36"/>
      <c r="H72" s="36"/>
      <c r="I72" s="36"/>
      <c r="J72" s="36"/>
    </row>
    <row r="73" spans="1:10" x14ac:dyDescent="0.25">
      <c r="A73" s="36"/>
      <c r="B73" s="36"/>
      <c r="C73" s="36"/>
      <c r="D73" s="36"/>
      <c r="E73" s="36"/>
      <c r="F73" s="36"/>
      <c r="G73" s="36"/>
      <c r="H73" s="36"/>
      <c r="I73" s="36"/>
      <c r="J73" s="36"/>
    </row>
    <row r="74" spans="1:10" x14ac:dyDescent="0.25">
      <c r="A74" s="36"/>
      <c r="B74" s="36"/>
      <c r="C74" s="36"/>
      <c r="D74" s="36"/>
      <c r="E74" s="36"/>
      <c r="F74" s="36"/>
      <c r="G74" s="36"/>
      <c r="H74" s="36"/>
      <c r="I74" s="36"/>
      <c r="J74" s="36"/>
    </row>
    <row r="75" spans="1:10" x14ac:dyDescent="0.25">
      <c r="A75" s="36"/>
      <c r="B75" s="36"/>
      <c r="C75" s="36"/>
      <c r="D75" s="36"/>
      <c r="E75" s="36"/>
      <c r="F75" s="36"/>
      <c r="G75" s="36"/>
      <c r="H75" s="36"/>
      <c r="I75" s="36"/>
      <c r="J75" s="36"/>
    </row>
    <row r="76" spans="1:10" x14ac:dyDescent="0.25">
      <c r="A76" s="36"/>
      <c r="B76" s="36"/>
      <c r="C76" s="36"/>
      <c r="D76" s="36"/>
      <c r="E76" s="36"/>
      <c r="F76" s="36"/>
      <c r="G76" s="36"/>
      <c r="H76" s="36"/>
      <c r="I76" s="36"/>
      <c r="J76" s="36"/>
    </row>
    <row r="77" spans="1:10" x14ac:dyDescent="0.25">
      <c r="A77" s="36"/>
      <c r="B77" s="36"/>
      <c r="C77" s="36"/>
      <c r="D77" s="36"/>
      <c r="E77" s="36"/>
      <c r="F77" s="36"/>
      <c r="G77" s="36"/>
      <c r="H77" s="36"/>
      <c r="I77" s="36"/>
      <c r="J77" s="36"/>
    </row>
    <row r="78" spans="1:10" x14ac:dyDescent="0.25">
      <c r="A78" s="36"/>
      <c r="B78" s="36"/>
      <c r="C78" s="36"/>
      <c r="D78" s="36"/>
      <c r="E78" s="36"/>
      <c r="F78" s="36"/>
      <c r="G78" s="36"/>
      <c r="H78" s="36"/>
      <c r="I78" s="36"/>
      <c r="J78" s="36"/>
    </row>
    <row r="79" spans="1:10" x14ac:dyDescent="0.25">
      <c r="A79" s="36"/>
      <c r="B79" s="36"/>
      <c r="C79" s="36"/>
      <c r="D79" s="36"/>
      <c r="E79" s="36"/>
      <c r="F79" s="36"/>
      <c r="G79" s="36"/>
      <c r="H79" s="36"/>
      <c r="I79" s="36"/>
      <c r="J79" s="36"/>
    </row>
    <row r="80" spans="1:10" x14ac:dyDescent="0.25">
      <c r="A80" s="36"/>
      <c r="B80" s="36"/>
      <c r="C80" s="36"/>
      <c r="D80" s="36"/>
      <c r="E80" s="36"/>
      <c r="F80" s="36"/>
      <c r="G80" s="36"/>
      <c r="H80" s="36"/>
      <c r="I80" s="36"/>
      <c r="J80" s="36"/>
    </row>
    <row r="81" spans="1:10" x14ac:dyDescent="0.25">
      <c r="A81" s="36"/>
      <c r="B81" s="36"/>
      <c r="C81" s="36"/>
      <c r="D81" s="36"/>
      <c r="E81" s="36"/>
      <c r="F81" s="36"/>
      <c r="G81" s="36"/>
      <c r="H81" s="36"/>
      <c r="I81" s="36"/>
      <c r="J81" s="36"/>
    </row>
    <row r="82" spans="1:10" x14ac:dyDescent="0.25">
      <c r="A82" s="36"/>
      <c r="B82" s="36"/>
      <c r="C82" s="36"/>
      <c r="D82" s="36"/>
      <c r="E82" s="36"/>
      <c r="F82" s="36"/>
      <c r="G82" s="36"/>
      <c r="H82" s="36"/>
      <c r="I82" s="36"/>
      <c r="J82" s="36"/>
    </row>
    <row r="83" spans="1:10" x14ac:dyDescent="0.25">
      <c r="A83" s="36"/>
      <c r="B83" s="36"/>
      <c r="C83" s="36"/>
      <c r="D83" s="36"/>
      <c r="E83" s="36"/>
      <c r="F83" s="36"/>
      <c r="G83" s="36"/>
      <c r="H83" s="36"/>
      <c r="I83" s="36"/>
      <c r="J83" s="36"/>
    </row>
    <row r="84" spans="1:10" x14ac:dyDescent="0.25">
      <c r="A84" s="36"/>
      <c r="B84" s="36"/>
      <c r="C84" s="36"/>
      <c r="D84" s="36"/>
      <c r="E84" s="36"/>
      <c r="F84" s="36"/>
      <c r="G84" s="36"/>
      <c r="H84" s="36"/>
      <c r="I84" s="36"/>
      <c r="J84" s="36"/>
    </row>
    <row r="85" spans="1:10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</row>
    <row r="86" spans="1:10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</row>
    <row r="87" spans="1:10" x14ac:dyDescent="0.25">
      <c r="A87" s="36"/>
      <c r="B87" s="36"/>
      <c r="C87" s="36"/>
      <c r="D87" s="36"/>
      <c r="E87" s="36"/>
      <c r="F87" s="36"/>
      <c r="G87" s="36"/>
      <c r="H87" s="36"/>
      <c r="I87" s="36"/>
      <c r="J87" s="36"/>
    </row>
    <row r="88" spans="1:10" x14ac:dyDescent="0.25">
      <c r="A88" s="36"/>
      <c r="B88" s="36"/>
      <c r="C88" s="36"/>
      <c r="D88" s="36"/>
      <c r="E88" s="36"/>
      <c r="F88" s="36"/>
      <c r="G88" s="36"/>
    </row>
    <row r="89" spans="1:10" x14ac:dyDescent="0.25">
      <c r="A89" s="36"/>
      <c r="B89" s="36"/>
      <c r="C89" s="36"/>
      <c r="D89" s="36"/>
      <c r="E89" s="36"/>
      <c r="F89" s="36"/>
      <c r="G89" s="36"/>
    </row>
    <row r="90" spans="1:10" x14ac:dyDescent="0.25">
      <c r="A90" s="36"/>
      <c r="B90" s="36"/>
      <c r="C90" s="36"/>
      <c r="D90" s="36"/>
      <c r="E90" s="36"/>
      <c r="F90" s="36"/>
      <c r="G90" s="36"/>
    </row>
    <row r="91" spans="1:10" x14ac:dyDescent="0.25">
      <c r="A91" s="36"/>
      <c r="B91" s="36"/>
      <c r="C91" s="36"/>
      <c r="D91" s="36"/>
      <c r="E91" s="36"/>
      <c r="F91" s="36"/>
      <c r="G91" s="36"/>
    </row>
    <row r="92" spans="1:10" x14ac:dyDescent="0.25">
      <c r="A92" s="36"/>
      <c r="B92" s="36"/>
      <c r="C92" s="36"/>
      <c r="D92" s="36"/>
      <c r="E92" s="36"/>
      <c r="F92" s="36"/>
      <c r="G92" s="36"/>
    </row>
    <row r="93" spans="1:10" x14ac:dyDescent="0.25">
      <c r="A93" s="36"/>
      <c r="B93" s="36"/>
      <c r="C93" s="36"/>
      <c r="D93" s="36"/>
      <c r="E93" s="36"/>
      <c r="F93" s="36"/>
      <c r="G93" s="36"/>
    </row>
    <row r="94" spans="1:10" x14ac:dyDescent="0.25">
      <c r="A94" s="36"/>
      <c r="B94" s="36"/>
      <c r="C94" s="36"/>
      <c r="D94" s="36"/>
      <c r="E94" s="36"/>
      <c r="F94" s="36"/>
      <c r="G94" s="36"/>
    </row>
  </sheetData>
  <mergeCells count="3">
    <mergeCell ref="B21:F21"/>
    <mergeCell ref="B33:F33"/>
    <mergeCell ref="A7:G8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3477C-10BC-4264-B090-148E8078E53F}">
  <sheetPr codeName="Sheet10"/>
  <dimension ref="A1:Y29"/>
  <sheetViews>
    <sheetView zoomScale="80" zoomScaleNormal="80" workbookViewId="0">
      <selection activeCell="M13" sqref="M13"/>
    </sheetView>
  </sheetViews>
  <sheetFormatPr defaultRowHeight="15" x14ac:dyDescent="0.25"/>
  <cols>
    <col min="1" max="1" width="2.7109375" style="51" customWidth="1"/>
    <col min="2" max="2" width="34.42578125" customWidth="1"/>
    <col min="3" max="3" width="10" customWidth="1"/>
    <col min="4" max="4" width="11.140625" customWidth="1"/>
    <col min="5" max="5" width="9.42578125" customWidth="1"/>
    <col min="6" max="25" width="9.140625" style="51"/>
  </cols>
  <sheetData>
    <row r="1" spans="2:5" s="51" customFormat="1" ht="17.25" thickBot="1" x14ac:dyDescent="0.35">
      <c r="B1" s="543" t="s">
        <v>307</v>
      </c>
      <c r="C1" s="544"/>
      <c r="D1" s="485"/>
      <c r="E1" s="485"/>
    </row>
    <row r="2" spans="2:5" ht="31.5" thickBot="1" x14ac:dyDescent="0.35">
      <c r="B2" s="434"/>
      <c r="C2" s="435">
        <f>'[12]Loans report'!$S$3</f>
        <v>45444</v>
      </c>
      <c r="D2" s="435">
        <f>'[12]Loans report'!$W$3</f>
        <v>45809</v>
      </c>
      <c r="E2" s="436" t="s">
        <v>35</v>
      </c>
    </row>
    <row r="3" spans="2:5" x14ac:dyDescent="0.25">
      <c r="B3" s="437" t="s">
        <v>244</v>
      </c>
      <c r="C3" s="438">
        <f>C4+C19+C24</f>
        <v>3832.3661897833335</v>
      </c>
      <c r="D3" s="438">
        <f>D4+D19+D24</f>
        <v>3951.4636345583331</v>
      </c>
      <c r="E3" s="439">
        <f>D3/C3*100-100</f>
        <v>3.1076739245978047</v>
      </c>
    </row>
    <row r="4" spans="2:5" x14ac:dyDescent="0.25">
      <c r="B4" s="440" t="s">
        <v>245</v>
      </c>
      <c r="C4" s="438">
        <f>C5+C10+C14+C18</f>
        <v>1318.7209993166668</v>
      </c>
      <c r="D4" s="438">
        <f>D5+D10+D14+D18</f>
        <v>1320.219262825</v>
      </c>
      <c r="E4" s="439">
        <f t="shared" ref="E4:E24" si="0">D4/C4*100-100</f>
        <v>0.11361489724586704</v>
      </c>
    </row>
    <row r="5" spans="2:5" x14ac:dyDescent="0.25">
      <c r="B5" s="441" t="s">
        <v>246</v>
      </c>
      <c r="C5" s="438">
        <f>C6+C7+C8+C9</f>
        <v>239.27853055</v>
      </c>
      <c r="D5" s="438">
        <f>D6+D7+D8+D9</f>
        <v>326.57384895833331</v>
      </c>
      <c r="E5" s="439">
        <f t="shared" si="0"/>
        <v>36.482720872482105</v>
      </c>
    </row>
    <row r="6" spans="2:5" ht="17.25" customHeight="1" x14ac:dyDescent="0.3">
      <c r="B6" s="442" t="s">
        <v>247</v>
      </c>
      <c r="C6" s="443">
        <v>4.9832799583333331</v>
      </c>
      <c r="D6" s="443">
        <v>5.9141202249999987</v>
      </c>
      <c r="E6" s="444">
        <f t="shared" si="0"/>
        <v>18.67926896441088</v>
      </c>
    </row>
    <row r="7" spans="2:5" ht="16.5" x14ac:dyDescent="0.3">
      <c r="B7" s="442" t="s">
        <v>211</v>
      </c>
      <c r="C7" s="443">
        <v>8.556501925000001</v>
      </c>
      <c r="D7" s="443">
        <v>8.8638152916666684</v>
      </c>
      <c r="E7" s="444">
        <f t="shared" si="0"/>
        <v>3.5915771346789853</v>
      </c>
    </row>
    <row r="8" spans="2:5" ht="16.5" x14ac:dyDescent="0.3">
      <c r="B8" s="442" t="s">
        <v>248</v>
      </c>
      <c r="C8" s="443">
        <v>13.894906941666669</v>
      </c>
      <c r="D8" s="443">
        <v>25.815463283333333</v>
      </c>
      <c r="E8" s="444">
        <f t="shared" si="0"/>
        <v>85.790832509431795</v>
      </c>
    </row>
    <row r="9" spans="2:5" ht="16.5" x14ac:dyDescent="0.3">
      <c r="B9" s="442" t="s">
        <v>212</v>
      </c>
      <c r="C9" s="443">
        <v>211.843841725</v>
      </c>
      <c r="D9" s="443">
        <v>285.98045015833333</v>
      </c>
      <c r="E9" s="444">
        <f t="shared" si="0"/>
        <v>34.995876127271117</v>
      </c>
    </row>
    <row r="10" spans="2:5" x14ac:dyDescent="0.25">
      <c r="B10" s="441" t="s">
        <v>249</v>
      </c>
      <c r="C10" s="438">
        <f>C11+C12+C13</f>
        <v>154.54383865833336</v>
      </c>
      <c r="D10" s="438">
        <f>D11+D12+D13</f>
        <v>159.78960558333335</v>
      </c>
      <c r="E10" s="439">
        <f t="shared" si="0"/>
        <v>3.3943552654967846</v>
      </c>
    </row>
    <row r="11" spans="2:5" ht="33" x14ac:dyDescent="0.3">
      <c r="B11" s="442" t="s">
        <v>250</v>
      </c>
      <c r="C11" s="443">
        <v>66.864275166666673</v>
      </c>
      <c r="D11" s="443">
        <v>70.082191650000013</v>
      </c>
      <c r="E11" s="444">
        <f t="shared" si="0"/>
        <v>4.8126095367254464</v>
      </c>
    </row>
    <row r="12" spans="2:5" ht="33" x14ac:dyDescent="0.3">
      <c r="B12" s="442" t="s">
        <v>251</v>
      </c>
      <c r="C12" s="443">
        <v>4.7014521416666675</v>
      </c>
      <c r="D12" s="443">
        <v>13.450877</v>
      </c>
      <c r="E12" s="444">
        <f t="shared" si="0"/>
        <v>186.10047693119037</v>
      </c>
    </row>
    <row r="13" spans="2:5" ht="32.25" customHeight="1" x14ac:dyDescent="0.3">
      <c r="B13" s="442" t="s">
        <v>252</v>
      </c>
      <c r="C13" s="443">
        <v>82.978111350000006</v>
      </c>
      <c r="D13" s="443">
        <v>76.256536933333336</v>
      </c>
      <c r="E13" s="444">
        <f t="shared" si="0"/>
        <v>-8.1004186613927658</v>
      </c>
    </row>
    <row r="14" spans="2:5" x14ac:dyDescent="0.25">
      <c r="B14" s="441" t="s">
        <v>253</v>
      </c>
      <c r="C14" s="438">
        <f>'[12]Loans report'!S15</f>
        <v>912.3955407166668</v>
      </c>
      <c r="D14" s="438">
        <f>'[12]Loans report'!W15</f>
        <v>822.73774086666674</v>
      </c>
      <c r="E14" s="439">
        <f t="shared" si="0"/>
        <v>-9.8266372257339043</v>
      </c>
    </row>
    <row r="15" spans="2:5" ht="33" x14ac:dyDescent="0.3">
      <c r="B15" s="442" t="s">
        <v>254</v>
      </c>
      <c r="C15" s="443">
        <v>159.52419839166669</v>
      </c>
      <c r="D15" s="443">
        <v>134.5944794166667</v>
      </c>
      <c r="E15" s="444">
        <f t="shared" si="0"/>
        <v>-15.627546934159852</v>
      </c>
    </row>
    <row r="16" spans="2:5" ht="33" x14ac:dyDescent="0.3">
      <c r="B16" s="442" t="s">
        <v>255</v>
      </c>
      <c r="C16" s="443">
        <v>317.46829785000006</v>
      </c>
      <c r="D16" s="443">
        <v>260.05717842500002</v>
      </c>
      <c r="E16" s="444">
        <f t="shared" si="0"/>
        <v>-18.084048017961805</v>
      </c>
    </row>
    <row r="17" spans="2:5" ht="33" x14ac:dyDescent="0.3">
      <c r="B17" s="442" t="s">
        <v>256</v>
      </c>
      <c r="C17" s="443">
        <v>435.403044475</v>
      </c>
      <c r="D17" s="443">
        <v>428.08608302499999</v>
      </c>
      <c r="E17" s="444">
        <f t="shared" si="0"/>
        <v>-1.6805030517925417</v>
      </c>
    </row>
    <row r="18" spans="2:5" x14ac:dyDescent="0.25">
      <c r="B18" s="440" t="s">
        <v>257</v>
      </c>
      <c r="C18" s="438">
        <v>12.503089391666666</v>
      </c>
      <c r="D18" s="438">
        <v>11.118067416666666</v>
      </c>
      <c r="E18" s="439">
        <f t="shared" si="0"/>
        <v>-11.077437996429268</v>
      </c>
    </row>
    <row r="19" spans="2:5" x14ac:dyDescent="0.25">
      <c r="B19" s="440" t="s">
        <v>258</v>
      </c>
      <c r="C19" s="438">
        <f>C20+C21+C22+C23</f>
        <v>2494.1984398666664</v>
      </c>
      <c r="D19" s="438">
        <f>D20+D21+D22+D23</f>
        <v>2604.8937017166663</v>
      </c>
      <c r="E19" s="439">
        <f>D19/C19*100-100</f>
        <v>4.438109658023734</v>
      </c>
    </row>
    <row r="20" spans="2:5" ht="16.5" x14ac:dyDescent="0.3">
      <c r="B20" s="445" t="s">
        <v>259</v>
      </c>
      <c r="C20" s="443">
        <f>'[12]Loans report'!S26</f>
        <v>2200.5754577749999</v>
      </c>
      <c r="D20" s="443">
        <f>'[12]Loans report'!W26</f>
        <v>2300.3893857333333</v>
      </c>
      <c r="E20" s="444">
        <f t="shared" si="0"/>
        <v>4.5358102856993128</v>
      </c>
    </row>
    <row r="21" spans="2:5" ht="16.5" x14ac:dyDescent="0.3">
      <c r="B21" s="445" t="s">
        <v>260</v>
      </c>
      <c r="C21" s="443">
        <f>'[12]Loans report'!S27</f>
        <v>66.579030424999999</v>
      </c>
      <c r="D21" s="443">
        <f>'[12]Loans report'!W27</f>
        <v>75.265110400000012</v>
      </c>
      <c r="E21" s="444">
        <f t="shared" si="0"/>
        <v>13.046269853365786</v>
      </c>
    </row>
    <row r="22" spans="2:5" ht="16.5" x14ac:dyDescent="0.3">
      <c r="B22" s="445" t="s">
        <v>261</v>
      </c>
      <c r="C22" s="443">
        <f>'[12]Loans report'!S28</f>
        <v>2.0799824</v>
      </c>
      <c r="D22" s="443">
        <f>'[12]Loans report'!W28</f>
        <v>2.5334710333333339</v>
      </c>
      <c r="E22" s="444">
        <f t="shared" si="0"/>
        <v>21.802522623909397</v>
      </c>
    </row>
    <row r="23" spans="2:5" ht="16.5" x14ac:dyDescent="0.3">
      <c r="B23" s="445" t="s">
        <v>262</v>
      </c>
      <c r="C23" s="443">
        <f>'[12]Loans report'!S29</f>
        <v>224.96396926666665</v>
      </c>
      <c r="D23" s="443">
        <f>'[12]Loans report'!W29</f>
        <v>226.70573454999996</v>
      </c>
      <c r="E23" s="444">
        <f t="shared" si="0"/>
        <v>0.77424188816151229</v>
      </c>
    </row>
    <row r="24" spans="2:5" ht="15.75" thickBot="1" x14ac:dyDescent="0.3">
      <c r="B24" s="446" t="s">
        <v>263</v>
      </c>
      <c r="C24" s="447">
        <v>19.446750599999994</v>
      </c>
      <c r="D24" s="447">
        <v>26.350670016666665</v>
      </c>
      <c r="E24" s="448">
        <f t="shared" si="0"/>
        <v>35.501660707607755</v>
      </c>
    </row>
    <row r="25" spans="2:5" ht="16.5" x14ac:dyDescent="0.3">
      <c r="B25" s="485" t="s">
        <v>264</v>
      </c>
      <c r="C25" s="485"/>
      <c r="D25" s="485"/>
      <c r="E25" s="485"/>
    </row>
    <row r="26" spans="2:5" s="36" customFormat="1" x14ac:dyDescent="0.25">
      <c r="B26" s="36" t="s">
        <v>302</v>
      </c>
    </row>
    <row r="27" spans="2:5" s="36" customFormat="1" x14ac:dyDescent="0.25">
      <c r="B27" s="36" t="s">
        <v>303</v>
      </c>
    </row>
    <row r="28" spans="2:5" s="36" customFormat="1" x14ac:dyDescent="0.25"/>
    <row r="29" spans="2:5" s="36" customFormat="1" x14ac:dyDescent="0.25"/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08F78-FB52-4B31-8CC7-BD02AD23903A}">
  <sheetPr codeName="Sheet13"/>
  <dimension ref="A1:AF31"/>
  <sheetViews>
    <sheetView zoomScale="80" zoomScaleNormal="80" workbookViewId="0">
      <selection activeCell="J22" sqref="J22"/>
    </sheetView>
  </sheetViews>
  <sheetFormatPr defaultRowHeight="15" x14ac:dyDescent="0.25"/>
  <cols>
    <col min="1" max="1" width="34.42578125" customWidth="1"/>
    <col min="2" max="6" width="13" bestFit="1" customWidth="1"/>
    <col min="7" max="7" width="11.5703125" bestFit="1" customWidth="1"/>
    <col min="8" max="9" width="13" bestFit="1" customWidth="1"/>
    <col min="10" max="10" width="13.7109375" bestFit="1" customWidth="1"/>
    <col min="11" max="11" width="11.140625" customWidth="1"/>
    <col min="21" max="21" width="9.5703125" bestFit="1" customWidth="1"/>
  </cols>
  <sheetData>
    <row r="1" spans="1:32" ht="15.75" thickBot="1" x14ac:dyDescent="0.3"/>
    <row r="2" spans="1:32" x14ac:dyDescent="0.25">
      <c r="A2" s="555"/>
      <c r="B2" s="559">
        <v>2023</v>
      </c>
      <c r="C2" s="559" t="s">
        <v>22</v>
      </c>
      <c r="D2" s="560" t="s">
        <v>22</v>
      </c>
      <c r="E2" s="559">
        <v>2024</v>
      </c>
      <c r="F2" s="561" t="s">
        <v>22</v>
      </c>
      <c r="G2" s="561" t="s">
        <v>22</v>
      </c>
      <c r="H2" s="560" t="s">
        <v>22</v>
      </c>
      <c r="I2" s="559">
        <v>2025</v>
      </c>
      <c r="J2" s="562" t="s">
        <v>22</v>
      </c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</row>
    <row r="3" spans="1:32" x14ac:dyDescent="0.25">
      <c r="A3" s="556"/>
      <c r="B3" s="563" t="s">
        <v>23</v>
      </c>
      <c r="C3" s="563" t="s">
        <v>24</v>
      </c>
      <c r="D3" s="564" t="s">
        <v>25</v>
      </c>
      <c r="E3" s="563" t="s">
        <v>21</v>
      </c>
      <c r="F3" s="565" t="s">
        <v>23</v>
      </c>
      <c r="G3" s="565" t="s">
        <v>24</v>
      </c>
      <c r="H3" s="564" t="s">
        <v>25</v>
      </c>
      <c r="I3" s="563" t="s">
        <v>21</v>
      </c>
      <c r="J3" s="566" t="s">
        <v>23</v>
      </c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</row>
    <row r="4" spans="1:32" ht="16.5" x14ac:dyDescent="0.3">
      <c r="A4" s="557" t="s">
        <v>308</v>
      </c>
      <c r="B4" s="547">
        <v>0.51545311539862948</v>
      </c>
      <c r="C4" s="547">
        <v>0.62152349752613179</v>
      </c>
      <c r="D4" s="553">
        <v>0.6635634212653938</v>
      </c>
      <c r="E4" s="547">
        <v>0.80647170900342879</v>
      </c>
      <c r="F4" s="548">
        <v>0.85828472780070142</v>
      </c>
      <c r="G4" s="548">
        <v>0.92028606935638346</v>
      </c>
      <c r="H4" s="553">
        <v>0.84264072524945066</v>
      </c>
      <c r="I4" s="547">
        <v>0.87549043452814124</v>
      </c>
      <c r="J4" s="549">
        <v>0.74810343128912926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</row>
    <row r="5" spans="1:32" ht="17.25" thickBot="1" x14ac:dyDescent="0.35">
      <c r="A5" s="558" t="s">
        <v>309</v>
      </c>
      <c r="B5" s="550">
        <v>15250</v>
      </c>
      <c r="C5" s="550">
        <v>18403</v>
      </c>
      <c r="D5" s="554">
        <v>19591</v>
      </c>
      <c r="E5" s="550">
        <v>23949</v>
      </c>
      <c r="F5" s="551">
        <v>25803</v>
      </c>
      <c r="G5" s="551">
        <v>27903</v>
      </c>
      <c r="H5" s="554">
        <v>25785</v>
      </c>
      <c r="I5" s="550">
        <v>27105</v>
      </c>
      <c r="J5" s="552">
        <v>23387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</row>
    <row r="6" spans="1:32" x14ac:dyDescent="0.25">
      <c r="A6" s="51"/>
      <c r="B6" s="488"/>
      <c r="C6" s="488"/>
      <c r="D6" s="488"/>
      <c r="E6" s="488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</row>
    <row r="7" spans="1:32" ht="37.5" customHeight="1" x14ac:dyDescent="0.25">
      <c r="A7" s="730" t="s">
        <v>310</v>
      </c>
      <c r="B7" s="730"/>
      <c r="C7" s="730"/>
      <c r="D7" s="730"/>
      <c r="E7" s="36"/>
      <c r="F7" s="36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</row>
    <row r="8" spans="1:32" x14ac:dyDescent="0.25">
      <c r="A8" s="728"/>
      <c r="B8" s="728"/>
      <c r="C8" s="728"/>
      <c r="D8" s="728"/>
      <c r="E8" s="728"/>
      <c r="F8" s="36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</row>
    <row r="9" spans="1:32" ht="16.5" x14ac:dyDescent="0.3">
      <c r="A9" s="520"/>
      <c r="B9" s="521"/>
      <c r="C9" s="521"/>
      <c r="D9" s="521"/>
      <c r="E9" s="501"/>
      <c r="F9" s="36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</row>
    <row r="10" spans="1:32" ht="16.5" x14ac:dyDescent="0.3">
      <c r="A10" s="522"/>
      <c r="B10" s="523"/>
      <c r="C10" s="523"/>
      <c r="D10" s="523"/>
      <c r="E10" s="482"/>
      <c r="F10" s="524"/>
      <c r="G10" s="545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</row>
    <row r="11" spans="1:32" ht="16.5" x14ac:dyDescent="0.3">
      <c r="A11" s="525"/>
      <c r="B11" s="482"/>
      <c r="C11" s="482"/>
      <c r="D11" s="482"/>
      <c r="E11" s="482"/>
      <c r="F11" s="526"/>
      <c r="G11" s="483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</row>
    <row r="12" spans="1:32" ht="16.5" x14ac:dyDescent="0.3">
      <c r="A12" s="504"/>
      <c r="B12" s="482"/>
      <c r="C12" s="482"/>
      <c r="D12" s="482"/>
      <c r="E12" s="482"/>
      <c r="F12" s="524"/>
      <c r="G12" s="483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</row>
    <row r="13" spans="1:32" ht="16.5" x14ac:dyDescent="0.3">
      <c r="A13" s="527"/>
      <c r="B13" s="523"/>
      <c r="C13" s="523"/>
      <c r="D13" s="523"/>
      <c r="E13" s="482"/>
      <c r="F13" s="524"/>
      <c r="G13" s="546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</row>
    <row r="14" spans="1:32" ht="16.5" x14ac:dyDescent="0.3">
      <c r="A14" s="528"/>
      <c r="B14" s="482"/>
      <c r="C14" s="482"/>
      <c r="D14" s="482"/>
      <c r="E14" s="482"/>
      <c r="F14" s="524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</row>
    <row r="15" spans="1:32" ht="16.5" x14ac:dyDescent="0.3">
      <c r="A15" s="528"/>
      <c r="B15" s="482"/>
      <c r="C15" s="482"/>
      <c r="D15" s="482"/>
      <c r="E15" s="482"/>
      <c r="F15" s="524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</row>
    <row r="16" spans="1:32" ht="16.5" x14ac:dyDescent="0.3">
      <c r="A16" s="528"/>
      <c r="B16" s="482"/>
      <c r="C16" s="482"/>
      <c r="D16" s="482"/>
      <c r="E16" s="482"/>
      <c r="F16" s="524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</row>
    <row r="17" spans="1:32" ht="16.5" x14ac:dyDescent="0.3">
      <c r="A17" s="527"/>
      <c r="B17" s="523"/>
      <c r="C17" s="523"/>
      <c r="D17" s="523"/>
      <c r="E17" s="482"/>
      <c r="F17" s="524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</row>
    <row r="18" spans="1:32" ht="16.5" x14ac:dyDescent="0.3">
      <c r="A18" s="528"/>
      <c r="B18" s="482"/>
      <c r="C18" s="482"/>
      <c r="D18" s="482"/>
      <c r="E18" s="482"/>
      <c r="F18" s="524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</row>
    <row r="19" spans="1:32" ht="16.5" x14ac:dyDescent="0.3">
      <c r="A19" s="528"/>
      <c r="B19" s="482"/>
      <c r="C19" s="482"/>
      <c r="D19" s="482"/>
      <c r="E19" s="482"/>
      <c r="F19" s="524"/>
      <c r="G19" s="487"/>
      <c r="H19" s="487"/>
      <c r="I19" s="487"/>
      <c r="J19" s="487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</row>
    <row r="20" spans="1:32" ht="16.5" x14ac:dyDescent="0.25">
      <c r="A20" s="729"/>
      <c r="B20" s="729"/>
      <c r="C20" s="729"/>
      <c r="D20" s="729"/>
      <c r="E20" s="729"/>
      <c r="F20" s="36"/>
      <c r="G20" s="545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</row>
    <row r="21" spans="1:32" x14ac:dyDescent="0.25">
      <c r="A21" s="36"/>
      <c r="B21" s="36"/>
      <c r="C21" s="36"/>
      <c r="D21" s="36"/>
      <c r="E21" s="36"/>
      <c r="F21" s="36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</row>
    <row r="22" spans="1:32" x14ac:dyDescent="0.25">
      <c r="A22" s="36"/>
      <c r="B22" s="36"/>
      <c r="C22" s="36"/>
      <c r="D22" s="36"/>
      <c r="E22" s="36"/>
      <c r="F22" s="36"/>
      <c r="G22" s="546"/>
      <c r="H22" s="545"/>
      <c r="I22" s="545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</row>
    <row r="23" spans="1:32" x14ac:dyDescent="0.25">
      <c r="A23" s="36"/>
      <c r="B23" s="36"/>
      <c r="C23" s="36"/>
      <c r="D23" s="36"/>
      <c r="E23" s="36"/>
      <c r="F23" s="36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</row>
    <row r="24" spans="1:32" x14ac:dyDescent="0.25">
      <c r="A24" s="36"/>
      <c r="B24" s="36"/>
      <c r="C24" s="36"/>
      <c r="D24" s="36"/>
      <c r="E24" s="36"/>
      <c r="F24" s="36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</row>
    <row r="25" spans="1:32" x14ac:dyDescent="0.25">
      <c r="A25" s="36"/>
      <c r="B25" s="36"/>
      <c r="C25" s="36"/>
      <c r="D25" s="36"/>
      <c r="E25" s="36"/>
      <c r="F25" s="36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</row>
    <row r="26" spans="1:32" x14ac:dyDescent="0.25">
      <c r="A26" s="567" t="s">
        <v>302</v>
      </c>
      <c r="B26" s="519"/>
      <c r="C26" s="519"/>
      <c r="D26" s="519"/>
      <c r="E26" s="519"/>
      <c r="F26" s="36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</row>
    <row r="27" spans="1:32" x14ac:dyDescent="0.25">
      <c r="A27" s="49" t="s">
        <v>303</v>
      </c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</row>
    <row r="28" spans="1:32" x14ac:dyDescent="0.25"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</row>
    <row r="29" spans="1:32" x14ac:dyDescent="0.25"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</row>
    <row r="30" spans="1:32" x14ac:dyDescent="0.25"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</row>
    <row r="31" spans="1:32" x14ac:dyDescent="0.25"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</row>
  </sheetData>
  <mergeCells count="3">
    <mergeCell ref="A8:E8"/>
    <mergeCell ref="A20:E20"/>
    <mergeCell ref="A7:D7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147DC-137B-4362-B14C-BC44C64AAF99}">
  <sheetPr codeName="Sheet15"/>
  <dimension ref="A1:AH87"/>
  <sheetViews>
    <sheetView zoomScale="80" zoomScaleNormal="80" workbookViewId="0">
      <selection activeCell="B1" sqref="B1"/>
    </sheetView>
  </sheetViews>
  <sheetFormatPr defaultRowHeight="15" x14ac:dyDescent="0.25"/>
  <cols>
    <col min="1" max="1" width="34.140625" bestFit="1" customWidth="1"/>
    <col min="2" max="10" width="8.28515625" customWidth="1"/>
    <col min="12" max="12" width="11.140625" customWidth="1"/>
    <col min="22" max="22" width="9.5703125" bestFit="1" customWidth="1"/>
  </cols>
  <sheetData>
    <row r="1" spans="1:34" x14ac:dyDescent="0.25">
      <c r="B1" s="580">
        <v>2023</v>
      </c>
      <c r="C1" s="580" t="s">
        <v>22</v>
      </c>
      <c r="D1" s="580" t="s">
        <v>22</v>
      </c>
      <c r="E1" s="580">
        <v>2024</v>
      </c>
      <c r="F1" s="580" t="s">
        <v>22</v>
      </c>
      <c r="G1" s="580" t="s">
        <v>22</v>
      </c>
      <c r="H1" s="580" t="s">
        <v>22</v>
      </c>
      <c r="I1" s="580">
        <v>2025</v>
      </c>
      <c r="J1" s="580" t="s">
        <v>22</v>
      </c>
    </row>
    <row r="2" spans="1:34" ht="21" x14ac:dyDescent="0.35">
      <c r="A2" s="36"/>
      <c r="B2" s="581" t="s">
        <v>23</v>
      </c>
      <c r="C2" s="581" t="s">
        <v>24</v>
      </c>
      <c r="D2" s="581" t="s">
        <v>25</v>
      </c>
      <c r="E2" s="581" t="s">
        <v>21</v>
      </c>
      <c r="F2" s="581" t="s">
        <v>23</v>
      </c>
      <c r="G2" s="582" t="s">
        <v>24</v>
      </c>
      <c r="H2" s="582" t="s">
        <v>25</v>
      </c>
      <c r="I2" s="581" t="s">
        <v>21</v>
      </c>
      <c r="J2" s="581" t="s">
        <v>23</v>
      </c>
      <c r="K2" s="575"/>
      <c r="L2" s="575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</row>
    <row r="3" spans="1:34" ht="16.5" x14ac:dyDescent="0.3">
      <c r="A3" s="512" t="s">
        <v>312</v>
      </c>
      <c r="B3" s="579">
        <v>8.125</v>
      </c>
      <c r="C3" s="579">
        <v>8.25</v>
      </c>
      <c r="D3" s="579">
        <v>8.5</v>
      </c>
      <c r="E3" s="579">
        <v>8.5</v>
      </c>
      <c r="F3" s="579">
        <v>8.5</v>
      </c>
      <c r="G3" s="578">
        <v>8</v>
      </c>
      <c r="H3" s="578">
        <v>7.666666666666667</v>
      </c>
      <c r="I3" s="579">
        <v>7.666666666666667</v>
      </c>
      <c r="J3" s="579">
        <v>7.5</v>
      </c>
      <c r="K3" s="36"/>
      <c r="L3" s="36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</row>
    <row r="4" spans="1:34" ht="16.5" x14ac:dyDescent="0.3">
      <c r="A4" s="512" t="s">
        <v>311</v>
      </c>
      <c r="B4" s="577">
        <v>9.0440000000000005</v>
      </c>
      <c r="C4" s="577">
        <v>9.1013999999999999</v>
      </c>
      <c r="D4" s="577">
        <v>9.8164999999999996</v>
      </c>
      <c r="E4" s="578">
        <v>9.7644000000000002</v>
      </c>
      <c r="F4" s="578">
        <v>9.5039999999999996</v>
      </c>
      <c r="G4" s="578">
        <v>9.0926999999999989</v>
      </c>
      <c r="H4" s="578">
        <v>9.2849000000000004</v>
      </c>
      <c r="I4" s="579">
        <v>8.5045000000000002</v>
      </c>
      <c r="J4" s="579">
        <v>8.4581999999999997</v>
      </c>
      <c r="K4" s="36"/>
      <c r="L4" s="36"/>
      <c r="M4" s="51"/>
      <c r="N4" s="51"/>
      <c r="O4" s="51"/>
      <c r="P4" s="51"/>
      <c r="Q4" s="486"/>
      <c r="R4" s="486"/>
      <c r="S4" s="542"/>
      <c r="T4" s="542"/>
      <c r="U4" s="542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</row>
    <row r="5" spans="1:34" ht="16.5" x14ac:dyDescent="0.3">
      <c r="A5" s="36"/>
      <c r="B5" s="499"/>
      <c r="C5" s="500"/>
      <c r="D5" s="500"/>
      <c r="E5" s="500"/>
      <c r="F5" s="517"/>
      <c r="G5" s="36"/>
      <c r="H5" s="507"/>
      <c r="I5" s="36"/>
      <c r="J5" s="36"/>
      <c r="K5" s="36"/>
      <c r="L5" s="36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</row>
    <row r="6" spans="1:34" ht="16.5" x14ac:dyDescent="0.3">
      <c r="A6" s="36"/>
      <c r="B6" s="569"/>
      <c r="C6" s="482"/>
      <c r="D6" s="482"/>
      <c r="E6" s="482"/>
      <c r="F6" s="490"/>
      <c r="G6" s="491"/>
      <c r="H6" s="57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</row>
    <row r="7" spans="1:34" ht="16.5" x14ac:dyDescent="0.3">
      <c r="A7" s="583" t="s">
        <v>313</v>
      </c>
      <c r="B7" s="569"/>
      <c r="C7" s="482"/>
      <c r="D7" s="482"/>
      <c r="E7" s="482"/>
      <c r="F7" s="490"/>
      <c r="G7" s="491"/>
      <c r="H7" s="57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</row>
    <row r="8" spans="1:34" ht="16.5" x14ac:dyDescent="0.3">
      <c r="A8" s="36"/>
      <c r="B8" s="568"/>
      <c r="C8" s="523"/>
      <c r="D8" s="523"/>
      <c r="E8" s="523"/>
      <c r="F8" s="495"/>
      <c r="G8" s="491"/>
      <c r="H8" s="57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</row>
    <row r="9" spans="1:34" ht="16.5" x14ac:dyDescent="0.3">
      <c r="A9" s="36"/>
      <c r="B9" s="569"/>
      <c r="C9" s="482"/>
      <c r="D9" s="482"/>
      <c r="E9" s="482"/>
      <c r="F9" s="490"/>
      <c r="G9" s="491"/>
      <c r="H9" s="57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</row>
    <row r="10" spans="1:34" ht="16.5" x14ac:dyDescent="0.3">
      <c r="A10" s="36"/>
      <c r="B10" s="569"/>
      <c r="C10" s="482"/>
      <c r="D10" s="482"/>
      <c r="E10" s="482"/>
      <c r="F10" s="490"/>
      <c r="G10" s="491"/>
      <c r="H10" s="57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</row>
    <row r="11" spans="1:34" ht="32.25" customHeight="1" x14ac:dyDescent="0.3">
      <c r="A11" s="36"/>
      <c r="B11" s="569"/>
      <c r="C11" s="482"/>
      <c r="D11" s="482"/>
      <c r="E11" s="482"/>
      <c r="F11" s="490"/>
      <c r="G11" s="491"/>
      <c r="H11" s="571"/>
      <c r="I11" s="51"/>
      <c r="J11" s="51"/>
      <c r="K11" s="51"/>
      <c r="L11" s="51"/>
      <c r="M11" s="51"/>
      <c r="N11" s="51"/>
      <c r="O11" s="51"/>
      <c r="P11" s="51"/>
      <c r="Q11" s="572"/>
      <c r="R11" s="572"/>
      <c r="S11" s="573"/>
      <c r="T11" s="573"/>
      <c r="U11" s="573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</row>
    <row r="12" spans="1:34" ht="16.5" x14ac:dyDescent="0.25">
      <c r="A12" s="36"/>
      <c r="B12" s="568"/>
      <c r="C12" s="523"/>
      <c r="D12" s="523"/>
      <c r="E12" s="523"/>
      <c r="F12" s="495"/>
      <c r="G12" s="491"/>
      <c r="H12" s="51"/>
      <c r="I12" s="51"/>
      <c r="J12" s="570"/>
      <c r="K12" s="572"/>
      <c r="L12" s="572"/>
      <c r="M12" s="572"/>
      <c r="N12" s="572"/>
      <c r="O12" s="572"/>
      <c r="P12" s="572"/>
      <c r="Q12" s="572"/>
      <c r="R12" s="572"/>
      <c r="S12" s="573"/>
      <c r="T12" s="573"/>
      <c r="U12" s="573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</row>
    <row r="13" spans="1:34" ht="16.5" x14ac:dyDescent="0.3">
      <c r="A13" s="36"/>
      <c r="B13" s="569"/>
      <c r="C13" s="482"/>
      <c r="D13" s="482"/>
      <c r="E13" s="482"/>
      <c r="F13" s="490"/>
      <c r="G13" s="49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</row>
    <row r="14" spans="1:34" ht="16.5" x14ac:dyDescent="0.3">
      <c r="A14" s="36"/>
      <c r="B14" s="569"/>
      <c r="C14" s="482"/>
      <c r="D14" s="482"/>
      <c r="E14" s="482"/>
      <c r="F14" s="490"/>
      <c r="G14" s="49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45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</row>
    <row r="15" spans="1:34" ht="16.5" x14ac:dyDescent="0.3">
      <c r="A15" s="36"/>
      <c r="B15" s="569"/>
      <c r="C15" s="482"/>
      <c r="D15" s="482"/>
      <c r="E15" s="482"/>
      <c r="F15" s="490"/>
      <c r="G15" s="49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</row>
    <row r="16" spans="1:34" x14ac:dyDescent="0.25">
      <c r="A16" s="36"/>
      <c r="B16" s="493"/>
      <c r="C16" s="523"/>
      <c r="D16" s="523"/>
      <c r="E16" s="523"/>
      <c r="F16" s="495"/>
      <c r="G16" s="49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</row>
    <row r="17" spans="1:34" x14ac:dyDescent="0.25">
      <c r="A17" s="36"/>
      <c r="B17" s="493"/>
      <c r="C17" s="523"/>
      <c r="D17" s="523"/>
      <c r="E17" s="523"/>
      <c r="F17" s="495"/>
      <c r="G17" s="491"/>
      <c r="H17" s="484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</row>
    <row r="18" spans="1:34" ht="16.5" x14ac:dyDescent="0.3">
      <c r="A18" s="36"/>
      <c r="B18" s="489"/>
      <c r="C18" s="482"/>
      <c r="D18" s="482"/>
      <c r="E18" s="482"/>
      <c r="F18" s="490"/>
      <c r="G18" s="491"/>
      <c r="H18" s="484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</row>
    <row r="19" spans="1:34" ht="16.5" x14ac:dyDescent="0.3">
      <c r="A19" s="36"/>
      <c r="B19" s="489"/>
      <c r="C19" s="482"/>
      <c r="D19" s="482"/>
      <c r="E19" s="482"/>
      <c r="F19" s="490"/>
      <c r="G19" s="491"/>
      <c r="H19" s="484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</row>
    <row r="20" spans="1:34" ht="16.5" x14ac:dyDescent="0.3">
      <c r="A20" s="36" t="s">
        <v>302</v>
      </c>
      <c r="B20" s="489"/>
      <c r="C20" s="482"/>
      <c r="D20" s="482"/>
      <c r="E20" s="482"/>
      <c r="F20" s="490"/>
      <c r="G20" s="49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</row>
    <row r="21" spans="1:34" ht="16.5" x14ac:dyDescent="0.3">
      <c r="A21" s="36" t="s">
        <v>303</v>
      </c>
      <c r="B21" s="489"/>
      <c r="C21" s="482"/>
      <c r="D21" s="482"/>
      <c r="E21" s="482"/>
      <c r="F21" s="490"/>
      <c r="G21" s="49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</row>
    <row r="22" spans="1:34" x14ac:dyDescent="0.25">
      <c r="A22" s="36"/>
      <c r="B22" s="493"/>
      <c r="C22" s="494"/>
      <c r="D22" s="494"/>
      <c r="E22" s="494"/>
      <c r="F22" s="495"/>
      <c r="G22" s="49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</row>
    <row r="23" spans="1:34" ht="16.5" x14ac:dyDescent="0.3">
      <c r="A23" s="36"/>
      <c r="B23" s="496"/>
      <c r="C23" s="496"/>
      <c r="D23" s="496"/>
      <c r="E23" s="496"/>
      <c r="F23" s="496"/>
      <c r="G23" s="36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</row>
    <row r="24" spans="1:34" x14ac:dyDescent="0.25">
      <c r="A24" s="36"/>
      <c r="B24" s="36"/>
      <c r="C24" s="36"/>
      <c r="D24" s="36"/>
      <c r="E24" s="36"/>
      <c r="F24" s="36"/>
      <c r="G24" s="36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</row>
    <row r="25" spans="1:34" x14ac:dyDescent="0.25">
      <c r="A25" s="36"/>
      <c r="B25" s="36"/>
      <c r="C25" s="36"/>
      <c r="D25" s="36"/>
      <c r="E25" s="36"/>
      <c r="F25" s="36"/>
      <c r="G25" s="36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</row>
    <row r="26" spans="1:34" ht="16.5" x14ac:dyDescent="0.3">
      <c r="A26" s="36"/>
      <c r="B26" s="497"/>
      <c r="C26" s="498"/>
      <c r="D26" s="498"/>
      <c r="E26" s="498"/>
      <c r="F26" s="498"/>
      <c r="G26" s="496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</row>
    <row r="27" spans="1:34" ht="31.5" customHeight="1" x14ac:dyDescent="0.3">
      <c r="A27" s="36"/>
      <c r="B27" s="499"/>
      <c r="C27" s="500"/>
      <c r="D27" s="500"/>
      <c r="E27" s="500"/>
      <c r="F27" s="501"/>
      <c r="G27" s="36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</row>
    <row r="28" spans="1:34" x14ac:dyDescent="0.25">
      <c r="A28" s="36"/>
      <c r="B28" s="497"/>
      <c r="C28" s="502"/>
      <c r="D28" s="502"/>
      <c r="E28" s="502"/>
      <c r="F28" s="502"/>
      <c r="G28" s="503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</row>
    <row r="29" spans="1:34" ht="16.5" x14ac:dyDescent="0.3">
      <c r="A29" s="36"/>
      <c r="B29" s="504"/>
      <c r="C29" s="505"/>
      <c r="D29" s="505"/>
      <c r="E29" s="505"/>
      <c r="F29" s="505"/>
      <c r="G29" s="503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</row>
    <row r="30" spans="1:34" ht="16.5" x14ac:dyDescent="0.3">
      <c r="A30" s="36"/>
      <c r="B30" s="506"/>
      <c r="C30" s="505"/>
      <c r="D30" s="505"/>
      <c r="E30" s="505"/>
      <c r="F30" s="505"/>
      <c r="G30" s="503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</row>
    <row r="31" spans="1:34" ht="16.5" x14ac:dyDescent="0.3">
      <c r="A31" s="36"/>
      <c r="B31" s="506"/>
      <c r="C31" s="505"/>
      <c r="D31" s="505"/>
      <c r="E31" s="505"/>
      <c r="F31" s="505"/>
      <c r="G31" s="503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</row>
    <row r="32" spans="1:34" ht="16.5" x14ac:dyDescent="0.3">
      <c r="A32" s="36"/>
      <c r="B32" s="504"/>
      <c r="C32" s="505"/>
      <c r="D32" s="505"/>
      <c r="E32" s="505"/>
      <c r="F32" s="505"/>
      <c r="G32" s="503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</row>
    <row r="33" spans="1:34" x14ac:dyDescent="0.25">
      <c r="A33" s="36"/>
      <c r="B33" s="36"/>
      <c r="C33" s="503"/>
      <c r="D33" s="503"/>
      <c r="E33" s="503"/>
      <c r="F33" s="503"/>
      <c r="G33" s="36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</row>
    <row r="34" spans="1:34" x14ac:dyDescent="0.25">
      <c r="A34" s="36"/>
      <c r="B34" s="36"/>
      <c r="C34" s="36"/>
      <c r="D34" s="36"/>
      <c r="E34" s="36"/>
      <c r="F34" s="36"/>
      <c r="G34" s="36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</row>
    <row r="35" spans="1:34" x14ac:dyDescent="0.25">
      <c r="A35" s="36"/>
      <c r="B35" s="728"/>
      <c r="C35" s="728"/>
      <c r="D35" s="728"/>
      <c r="E35" s="728"/>
      <c r="F35" s="728"/>
      <c r="G35" s="36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</row>
    <row r="36" spans="1:34" ht="16.5" x14ac:dyDescent="0.3">
      <c r="A36" s="36"/>
      <c r="B36" s="520"/>
      <c r="C36" s="521"/>
      <c r="D36" s="521"/>
      <c r="E36" s="521"/>
      <c r="F36" s="501"/>
      <c r="G36" s="36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</row>
    <row r="37" spans="1:34" ht="16.5" x14ac:dyDescent="0.3">
      <c r="A37" s="36"/>
      <c r="B37" s="522"/>
      <c r="C37" s="523"/>
      <c r="D37" s="523"/>
      <c r="E37" s="523"/>
      <c r="F37" s="482"/>
      <c r="G37" s="524"/>
      <c r="H37" s="545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</row>
    <row r="38" spans="1:34" ht="16.5" x14ac:dyDescent="0.3">
      <c r="A38" s="36"/>
      <c r="B38" s="525"/>
      <c r="C38" s="482"/>
      <c r="D38" s="482"/>
      <c r="E38" s="482"/>
      <c r="F38" s="482"/>
      <c r="G38" s="526"/>
      <c r="H38" s="483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</row>
    <row r="39" spans="1:34" ht="16.5" x14ac:dyDescent="0.3">
      <c r="A39" s="36"/>
      <c r="B39" s="504"/>
      <c r="C39" s="482"/>
      <c r="D39" s="482"/>
      <c r="E39" s="482"/>
      <c r="F39" s="482"/>
      <c r="G39" s="524"/>
      <c r="H39" s="483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</row>
    <row r="40" spans="1:34" ht="16.5" x14ac:dyDescent="0.3">
      <c r="A40" s="36"/>
      <c r="B40" s="527"/>
      <c r="C40" s="523"/>
      <c r="D40" s="523"/>
      <c r="E40" s="523"/>
      <c r="F40" s="482"/>
      <c r="G40" s="524"/>
      <c r="H40" s="546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</row>
    <row r="41" spans="1:34" ht="16.5" x14ac:dyDescent="0.3">
      <c r="A41" s="36"/>
      <c r="B41" s="528"/>
      <c r="C41" s="482"/>
      <c r="D41" s="482"/>
      <c r="E41" s="482"/>
      <c r="F41" s="482"/>
      <c r="G41" s="524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</row>
    <row r="42" spans="1:34" ht="16.5" x14ac:dyDescent="0.3">
      <c r="A42" s="36"/>
      <c r="B42" s="528"/>
      <c r="C42" s="482"/>
      <c r="D42" s="482"/>
      <c r="E42" s="482"/>
      <c r="F42" s="482"/>
      <c r="G42" s="524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</row>
    <row r="43" spans="1:34" ht="16.5" x14ac:dyDescent="0.3">
      <c r="A43" s="36"/>
      <c r="B43" s="528"/>
      <c r="C43" s="482"/>
      <c r="D43" s="482"/>
      <c r="E43" s="482"/>
      <c r="F43" s="482"/>
      <c r="G43" s="524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</row>
    <row r="44" spans="1:34" ht="16.5" x14ac:dyDescent="0.3">
      <c r="A44" s="36"/>
      <c r="B44" s="527"/>
      <c r="C44" s="523"/>
      <c r="D44" s="523"/>
      <c r="E44" s="523"/>
      <c r="F44" s="482"/>
      <c r="G44" s="524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</row>
    <row r="45" spans="1:34" ht="16.5" x14ac:dyDescent="0.3">
      <c r="A45" s="36"/>
      <c r="B45" s="528"/>
      <c r="C45" s="482"/>
      <c r="D45" s="482"/>
      <c r="E45" s="482"/>
      <c r="F45" s="482"/>
      <c r="G45" s="524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</row>
    <row r="46" spans="1:34" ht="16.5" x14ac:dyDescent="0.3">
      <c r="A46" s="36"/>
      <c r="B46" s="528"/>
      <c r="C46" s="482"/>
      <c r="D46" s="482"/>
      <c r="E46" s="482"/>
      <c r="F46" s="482"/>
      <c r="G46" s="524"/>
      <c r="H46" s="487"/>
      <c r="I46" s="487"/>
      <c r="J46" s="487"/>
      <c r="K46" s="487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</row>
    <row r="47" spans="1:34" ht="16.5" x14ac:dyDescent="0.25">
      <c r="A47" s="36"/>
      <c r="B47" s="729"/>
      <c r="C47" s="729"/>
      <c r="D47" s="729"/>
      <c r="E47" s="729"/>
      <c r="F47" s="729"/>
      <c r="G47" s="36"/>
      <c r="H47" s="545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</row>
    <row r="48" spans="1:34" x14ac:dyDescent="0.25">
      <c r="A48" s="36"/>
      <c r="B48" s="36"/>
      <c r="C48" s="36"/>
      <c r="D48" s="36"/>
      <c r="E48" s="36"/>
      <c r="F48" s="36"/>
      <c r="G48" s="36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</row>
    <row r="49" spans="1:34" x14ac:dyDescent="0.25">
      <c r="A49" s="36"/>
      <c r="B49" s="36"/>
      <c r="C49" s="36"/>
      <c r="D49" s="36"/>
      <c r="E49" s="36"/>
      <c r="F49" s="36"/>
      <c r="G49" s="36"/>
      <c r="H49" s="546"/>
      <c r="I49" s="545"/>
      <c r="J49" s="545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</row>
    <row r="50" spans="1:34" ht="16.5" x14ac:dyDescent="0.3">
      <c r="A50" s="36"/>
      <c r="B50" s="520"/>
      <c r="C50" s="521"/>
      <c r="D50" s="521"/>
      <c r="E50" s="521"/>
      <c r="F50" s="501"/>
      <c r="G50" s="36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</row>
    <row r="51" spans="1:34" ht="16.5" x14ac:dyDescent="0.3">
      <c r="A51" s="36"/>
      <c r="B51" s="529"/>
      <c r="C51" s="523"/>
      <c r="D51" s="523"/>
      <c r="E51" s="523"/>
      <c r="F51" s="505"/>
      <c r="G51" s="491"/>
      <c r="H51" s="545"/>
      <c r="I51" s="51"/>
      <c r="J51" s="51"/>
      <c r="K51" s="51"/>
      <c r="L51" s="51"/>
      <c r="M51" s="51"/>
      <c r="N51" s="574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</row>
    <row r="52" spans="1:34" ht="16.5" x14ac:dyDescent="0.3">
      <c r="A52" s="36"/>
      <c r="B52" s="522"/>
      <c r="C52" s="523"/>
      <c r="D52" s="523"/>
      <c r="E52" s="523"/>
      <c r="F52" s="505"/>
      <c r="G52" s="491"/>
      <c r="H52" s="545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</row>
    <row r="53" spans="1:34" ht="16.5" x14ac:dyDescent="0.3">
      <c r="A53" s="36"/>
      <c r="B53" s="525"/>
      <c r="C53" s="482"/>
      <c r="D53" s="482"/>
      <c r="E53" s="482"/>
      <c r="F53" s="505"/>
      <c r="G53" s="491"/>
      <c r="H53" s="545"/>
      <c r="I53" s="545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</row>
    <row r="54" spans="1:34" ht="16.5" x14ac:dyDescent="0.3">
      <c r="A54" s="36"/>
      <c r="B54" s="504"/>
      <c r="C54" s="482"/>
      <c r="D54" s="482"/>
      <c r="E54" s="482"/>
      <c r="F54" s="505"/>
      <c r="G54" s="491"/>
      <c r="H54" s="545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</row>
    <row r="55" spans="1:34" ht="16.5" x14ac:dyDescent="0.3">
      <c r="A55" s="36"/>
      <c r="B55" s="497"/>
      <c r="C55" s="523"/>
      <c r="D55" s="523"/>
      <c r="E55" s="523"/>
      <c r="F55" s="505"/>
      <c r="G55" s="491"/>
      <c r="H55" s="545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</row>
    <row r="56" spans="1:34" ht="16.5" x14ac:dyDescent="0.3">
      <c r="A56" s="36"/>
      <c r="B56" s="504"/>
      <c r="C56" s="482"/>
      <c r="D56" s="482"/>
      <c r="E56" s="482"/>
      <c r="F56" s="505"/>
      <c r="G56" s="491"/>
      <c r="H56" s="545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</row>
    <row r="57" spans="1:34" ht="16.5" x14ac:dyDescent="0.3">
      <c r="A57" s="36"/>
      <c r="B57" s="506"/>
      <c r="C57" s="482"/>
      <c r="D57" s="482"/>
      <c r="E57" s="482"/>
      <c r="F57" s="505"/>
      <c r="G57" s="491"/>
      <c r="H57" s="545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</row>
    <row r="58" spans="1:34" ht="16.5" x14ac:dyDescent="0.3">
      <c r="A58" s="36"/>
      <c r="B58" s="506"/>
      <c r="C58" s="482"/>
      <c r="D58" s="482"/>
      <c r="E58" s="482"/>
      <c r="F58" s="505"/>
      <c r="G58" s="491"/>
      <c r="H58" s="545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</row>
    <row r="59" spans="1:34" ht="16.5" x14ac:dyDescent="0.3">
      <c r="A59" s="36"/>
      <c r="B59" s="506"/>
      <c r="C59" s="482"/>
      <c r="D59" s="482"/>
      <c r="E59" s="482"/>
      <c r="F59" s="505"/>
      <c r="G59" s="491"/>
      <c r="H59" s="545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</row>
    <row r="60" spans="1:34" ht="16.5" x14ac:dyDescent="0.3">
      <c r="A60" s="36"/>
      <c r="B60" s="504"/>
      <c r="C60" s="482"/>
      <c r="D60" s="482"/>
      <c r="E60" s="482"/>
      <c r="F60" s="505"/>
      <c r="G60" s="491"/>
      <c r="H60" s="545"/>
      <c r="I60" s="545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</row>
    <row r="61" spans="1:34" ht="11.25" customHeight="1" x14ac:dyDescent="0.3">
      <c r="A61" s="36"/>
      <c r="B61" s="496"/>
      <c r="C61" s="523"/>
      <c r="D61" s="523"/>
      <c r="E61" s="523"/>
      <c r="F61" s="505"/>
      <c r="G61" s="49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</row>
    <row r="62" spans="1:34" ht="16.5" x14ac:dyDescent="0.3">
      <c r="A62" s="36"/>
      <c r="B62" s="497"/>
      <c r="C62" s="530"/>
      <c r="D62" s="530"/>
      <c r="E62" s="530"/>
      <c r="F62" s="505"/>
      <c r="G62" s="491"/>
      <c r="H62" s="546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</row>
    <row r="63" spans="1:34" ht="16.5" x14ac:dyDescent="0.3">
      <c r="A63" s="36"/>
      <c r="B63" s="506"/>
      <c r="C63" s="530"/>
      <c r="D63" s="530"/>
      <c r="E63" s="530"/>
      <c r="F63" s="505"/>
      <c r="G63" s="491"/>
      <c r="H63" s="546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</row>
    <row r="64" spans="1:34" ht="16.5" x14ac:dyDescent="0.3">
      <c r="A64" s="36"/>
      <c r="B64" s="528"/>
      <c r="C64" s="482"/>
      <c r="D64" s="482"/>
      <c r="E64" s="482"/>
      <c r="F64" s="505"/>
      <c r="G64" s="491"/>
      <c r="H64" s="546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</row>
    <row r="65" spans="1:34" ht="16.5" x14ac:dyDescent="0.3">
      <c r="A65" s="36"/>
      <c r="B65" s="531"/>
      <c r="C65" s="530"/>
      <c r="D65" s="530"/>
      <c r="E65" s="530"/>
      <c r="F65" s="505"/>
      <c r="G65" s="491"/>
      <c r="H65" s="546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</row>
    <row r="66" spans="1:34" ht="16.5" x14ac:dyDescent="0.3">
      <c r="A66" s="36"/>
      <c r="B66" s="532"/>
      <c r="C66" s="482"/>
      <c r="D66" s="482"/>
      <c r="E66" s="482"/>
      <c r="F66" s="505"/>
      <c r="G66" s="491"/>
      <c r="H66" s="546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</row>
    <row r="67" spans="1:34" ht="16.5" x14ac:dyDescent="0.3">
      <c r="A67" s="36"/>
      <c r="B67" s="532"/>
      <c r="C67" s="482"/>
      <c r="D67" s="482"/>
      <c r="E67" s="482"/>
      <c r="F67" s="505"/>
      <c r="G67" s="491"/>
      <c r="H67" s="546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</row>
    <row r="68" spans="1:34" ht="16.5" x14ac:dyDescent="0.3">
      <c r="A68" s="36"/>
      <c r="B68" s="506"/>
      <c r="C68" s="482"/>
      <c r="D68" s="482"/>
      <c r="E68" s="482"/>
      <c r="F68" s="505"/>
      <c r="G68" s="491"/>
      <c r="H68" s="546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</row>
    <row r="69" spans="1:34" ht="16.5" x14ac:dyDescent="0.3">
      <c r="A69" s="36"/>
      <c r="B69" s="533"/>
      <c r="C69" s="482"/>
      <c r="D69" s="482"/>
      <c r="E69" s="482"/>
      <c r="F69" s="505"/>
      <c r="G69" s="491"/>
      <c r="H69" s="546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</row>
    <row r="70" spans="1:34" x14ac:dyDescent="0.25">
      <c r="A70" s="36"/>
      <c r="B70" s="534"/>
      <c r="C70" s="535"/>
      <c r="D70" s="535"/>
      <c r="E70" s="535"/>
      <c r="F70" s="535"/>
      <c r="G70" s="49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</row>
    <row r="71" spans="1:34" x14ac:dyDescent="0.25">
      <c r="A71" s="36"/>
      <c r="B71" s="512"/>
      <c r="C71" s="536"/>
      <c r="D71" s="536"/>
      <c r="E71" s="536"/>
      <c r="F71" s="36"/>
      <c r="G71" s="36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</row>
    <row r="72" spans="1:34" x14ac:dyDescent="0.25">
      <c r="A72" s="36"/>
      <c r="B72" s="36"/>
      <c r="C72" s="36"/>
      <c r="D72" s="36"/>
      <c r="E72" s="36"/>
      <c r="F72" s="36"/>
      <c r="G72" s="36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</row>
    <row r="73" spans="1:34" x14ac:dyDescent="0.25">
      <c r="A73" s="36"/>
      <c r="B73" s="36"/>
      <c r="C73" s="36"/>
      <c r="D73" s="36"/>
      <c r="E73" s="36"/>
      <c r="F73" s="36"/>
      <c r="G73" s="36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</row>
    <row r="74" spans="1:34" ht="16.5" x14ac:dyDescent="0.3">
      <c r="A74" s="36"/>
      <c r="B74" s="36"/>
      <c r="C74" s="36"/>
      <c r="D74" s="524"/>
      <c r="E74" s="524"/>
      <c r="F74" s="505"/>
      <c r="G74" s="36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</row>
    <row r="75" spans="1:34" x14ac:dyDescent="0.25">
      <c r="A75" s="36"/>
      <c r="B75" s="36"/>
      <c r="C75" s="36"/>
      <c r="D75" s="491"/>
      <c r="E75" s="491"/>
      <c r="F75" s="36"/>
      <c r="G75" s="36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</row>
    <row r="76" spans="1:34" x14ac:dyDescent="0.25">
      <c r="A76" s="36"/>
      <c r="B76" s="36"/>
      <c r="C76" s="36"/>
      <c r="D76" s="36"/>
      <c r="E76" s="36"/>
      <c r="F76" s="36"/>
      <c r="G76" s="36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</row>
    <row r="77" spans="1:34" x14ac:dyDescent="0.25">
      <c r="A77" s="36"/>
      <c r="B77" s="36"/>
      <c r="C77" s="36"/>
      <c r="D77" s="36"/>
      <c r="E77" s="36"/>
      <c r="F77" s="36"/>
      <c r="G77" s="36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</row>
    <row r="78" spans="1:34" x14ac:dyDescent="0.25">
      <c r="A78" s="36"/>
      <c r="B78" s="36"/>
      <c r="C78" s="36"/>
      <c r="D78" s="36"/>
      <c r="E78" s="36"/>
      <c r="F78" s="36"/>
      <c r="G78" s="36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</row>
    <row r="79" spans="1:34" x14ac:dyDescent="0.25">
      <c r="A79" s="36"/>
      <c r="B79" s="36"/>
      <c r="C79" s="36"/>
      <c r="D79" s="36"/>
      <c r="E79" s="524"/>
      <c r="F79" s="36"/>
      <c r="G79" s="36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</row>
    <row r="80" spans="1:34" x14ac:dyDescent="0.25">
      <c r="A80" s="36"/>
      <c r="B80" s="36"/>
      <c r="C80" s="36"/>
      <c r="D80" s="36"/>
      <c r="E80" s="36"/>
      <c r="F80" s="36"/>
      <c r="G80" s="36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</row>
    <row r="81" spans="1:34" x14ac:dyDescent="0.25">
      <c r="A81" s="36"/>
      <c r="B81" s="36"/>
      <c r="C81" s="36"/>
      <c r="D81" s="36"/>
      <c r="E81" s="36"/>
      <c r="F81" s="36"/>
      <c r="G81" s="36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</row>
    <row r="82" spans="1:34" x14ac:dyDescent="0.25">
      <c r="A82" s="36"/>
      <c r="B82" s="36"/>
      <c r="C82" s="36"/>
      <c r="D82" s="36"/>
      <c r="E82" s="36"/>
      <c r="F82" s="36"/>
      <c r="G82" s="36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</row>
    <row r="83" spans="1:34" x14ac:dyDescent="0.25">
      <c r="A83" s="36"/>
      <c r="B83" s="36"/>
      <c r="C83" s="36"/>
      <c r="D83" s="36"/>
      <c r="E83" s="36"/>
      <c r="F83" s="36"/>
      <c r="G83" s="36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</row>
    <row r="84" spans="1:34" x14ac:dyDescent="0.25">
      <c r="A84" s="36"/>
      <c r="B84" s="36"/>
      <c r="C84" s="36"/>
      <c r="D84" s="36"/>
      <c r="E84" s="36"/>
      <c r="F84" s="36"/>
      <c r="G84" s="36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</row>
    <row r="85" spans="1:34" x14ac:dyDescent="0.25">
      <c r="A85" s="36"/>
      <c r="B85" s="36"/>
      <c r="C85" s="36"/>
      <c r="D85" s="36"/>
      <c r="E85" s="36"/>
      <c r="F85" s="36"/>
      <c r="G85" s="36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</row>
    <row r="86" spans="1:34" x14ac:dyDescent="0.25">
      <c r="A86" s="36"/>
      <c r="B86" s="36"/>
      <c r="C86" s="36"/>
      <c r="D86" s="36"/>
      <c r="E86" s="36"/>
      <c r="F86" s="36"/>
      <c r="G86" s="36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</row>
    <row r="87" spans="1:34" x14ac:dyDescent="0.25">
      <c r="A87" s="36"/>
      <c r="B87" s="36"/>
      <c r="C87" s="36"/>
      <c r="D87" s="36"/>
      <c r="E87" s="36"/>
      <c r="F87" s="36"/>
      <c r="G87" s="36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</row>
  </sheetData>
  <mergeCells count="2">
    <mergeCell ref="B35:F35"/>
    <mergeCell ref="B47:F47"/>
  </mergeCells>
  <conditionalFormatting sqref="G6:G1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80CF-8AAE-41FA-8861-5B3B6609CE99}">
  <dimension ref="A1:H35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33" sqref="H33"/>
    </sheetView>
  </sheetViews>
  <sheetFormatPr defaultColWidth="11.42578125" defaultRowHeight="12.95" customHeight="1" x14ac:dyDescent="0.2"/>
  <cols>
    <col min="1" max="1" width="35.5703125" style="405" customWidth="1"/>
    <col min="2" max="16384" width="11.42578125" style="405"/>
  </cols>
  <sheetData>
    <row r="1" spans="1:8" ht="16.5" customHeight="1" thickBot="1" x14ac:dyDescent="0.3">
      <c r="A1" s="403"/>
      <c r="B1" s="404">
        <v>2025</v>
      </c>
      <c r="D1" s="718" t="s">
        <v>234</v>
      </c>
      <c r="E1" s="718"/>
      <c r="F1" s="718"/>
      <c r="G1" s="718"/>
      <c r="H1" s="718"/>
    </row>
    <row r="2" spans="1:8" ht="15.75" customHeight="1" x14ac:dyDescent="0.25">
      <c r="A2" s="406"/>
      <c r="B2" s="407" t="s">
        <v>207</v>
      </c>
      <c r="D2" s="718" t="s">
        <v>235</v>
      </c>
      <c r="E2" s="718"/>
      <c r="F2" s="718"/>
      <c r="G2" s="718"/>
      <c r="H2" s="718"/>
    </row>
    <row r="3" spans="1:8" ht="12.95" customHeight="1" x14ac:dyDescent="0.2">
      <c r="A3" s="408"/>
      <c r="B3" s="407"/>
    </row>
    <row r="4" spans="1:8" ht="12.95" customHeight="1" x14ac:dyDescent="0.2">
      <c r="A4" s="409" t="s">
        <v>229</v>
      </c>
      <c r="B4" s="417">
        <v>2.6522001897424596</v>
      </c>
    </row>
    <row r="5" spans="1:8" ht="12.95" customHeight="1" x14ac:dyDescent="0.2">
      <c r="A5" s="406"/>
      <c r="B5" s="417"/>
    </row>
    <row r="6" spans="1:8" ht="12.95" customHeight="1" x14ac:dyDescent="0.2">
      <c r="A6" s="408" t="s">
        <v>208</v>
      </c>
      <c r="B6" s="417">
        <v>1.7866756014261576</v>
      </c>
    </row>
    <row r="7" spans="1:8" ht="12.95" customHeight="1" x14ac:dyDescent="0.2">
      <c r="A7" s="410" t="s">
        <v>230</v>
      </c>
      <c r="B7" s="417">
        <v>4.4137948580781794</v>
      </c>
    </row>
    <row r="8" spans="1:8" ht="12.95" customHeight="1" x14ac:dyDescent="0.2">
      <c r="A8" s="410" t="s">
        <v>209</v>
      </c>
      <c r="B8" s="417">
        <v>-1.8513168627214416</v>
      </c>
    </row>
    <row r="9" spans="1:8" ht="12.95" customHeight="1" x14ac:dyDescent="0.2">
      <c r="A9" s="410"/>
      <c r="B9" s="417"/>
    </row>
    <row r="10" spans="1:8" ht="12.95" customHeight="1" x14ac:dyDescent="0.2">
      <c r="A10" s="408" t="s">
        <v>210</v>
      </c>
      <c r="B10" s="417">
        <v>-1.8056757665376399</v>
      </c>
    </row>
    <row r="11" spans="1:8" ht="12.95" customHeight="1" x14ac:dyDescent="0.2">
      <c r="A11" s="410" t="s">
        <v>211</v>
      </c>
      <c r="B11" s="417">
        <v>-0.51645047838456692</v>
      </c>
    </row>
    <row r="12" spans="1:8" ht="12.95" customHeight="1" x14ac:dyDescent="0.2">
      <c r="A12" s="410" t="s">
        <v>212</v>
      </c>
      <c r="B12" s="417">
        <v>-2.0570187363571746</v>
      </c>
    </row>
    <row r="13" spans="1:8" ht="12.95" customHeight="1" x14ac:dyDescent="0.2">
      <c r="A13" s="406"/>
      <c r="B13" s="417"/>
    </row>
    <row r="14" spans="1:8" ht="12.95" customHeight="1" x14ac:dyDescent="0.2">
      <c r="A14" s="408" t="s">
        <v>213</v>
      </c>
      <c r="B14" s="417">
        <v>3.2140832334527358</v>
      </c>
    </row>
    <row r="15" spans="1:8" ht="12.95" customHeight="1" x14ac:dyDescent="0.2">
      <c r="A15" s="410" t="s">
        <v>214</v>
      </c>
      <c r="B15" s="417">
        <v>2.7553137467903888</v>
      </c>
    </row>
    <row r="16" spans="1:8" ht="12.95" customHeight="1" x14ac:dyDescent="0.2">
      <c r="A16" s="411" t="s">
        <v>215</v>
      </c>
      <c r="B16" s="417">
        <v>1.4351610268639625</v>
      </c>
    </row>
    <row r="17" spans="1:2" ht="12.95" customHeight="1" x14ac:dyDescent="0.2">
      <c r="A17" s="411" t="s">
        <v>216</v>
      </c>
      <c r="B17" s="417">
        <v>4.7427655906869592</v>
      </c>
    </row>
    <row r="18" spans="1:2" ht="12.95" customHeight="1" x14ac:dyDescent="0.2">
      <c r="A18" s="412" t="s">
        <v>217</v>
      </c>
      <c r="B18" s="417">
        <v>3.5888038171487224</v>
      </c>
    </row>
    <row r="19" spans="1:2" ht="12.95" customHeight="1" x14ac:dyDescent="0.2">
      <c r="A19" s="410" t="s">
        <v>218</v>
      </c>
      <c r="B19" s="417">
        <v>3.1455650162146576</v>
      </c>
    </row>
    <row r="20" spans="1:2" ht="12.95" customHeight="1" x14ac:dyDescent="0.2">
      <c r="A20" s="410" t="s">
        <v>219</v>
      </c>
      <c r="B20" s="417">
        <v>2.1251615246572486</v>
      </c>
    </row>
    <row r="21" spans="1:2" ht="12.95" customHeight="1" x14ac:dyDescent="0.2">
      <c r="A21" s="411" t="s">
        <v>220</v>
      </c>
      <c r="B21" s="417">
        <v>2.3877689348137388</v>
      </c>
    </row>
    <row r="22" spans="1:2" ht="12.95" customHeight="1" x14ac:dyDescent="0.2">
      <c r="A22" s="411" t="s">
        <v>13</v>
      </c>
      <c r="B22" s="417">
        <v>1.8448584068340601</v>
      </c>
    </row>
    <row r="23" spans="1:2" ht="12.95" customHeight="1" x14ac:dyDescent="0.2">
      <c r="A23" s="410" t="s">
        <v>221</v>
      </c>
      <c r="B23" s="417">
        <v>2.9588190330516184</v>
      </c>
    </row>
    <row r="24" spans="1:2" ht="12.95" customHeight="1" x14ac:dyDescent="0.2">
      <c r="A24" s="411" t="s">
        <v>222</v>
      </c>
      <c r="B24" s="417">
        <v>1.464592695157152</v>
      </c>
    </row>
    <row r="25" spans="1:2" ht="12.95" customHeight="1" x14ac:dyDescent="0.2">
      <c r="A25" s="411" t="s">
        <v>223</v>
      </c>
      <c r="B25" s="417">
        <v>5.909283151529654</v>
      </c>
    </row>
    <row r="26" spans="1:2" ht="12.95" customHeight="1" x14ac:dyDescent="0.2">
      <c r="A26" s="410" t="s">
        <v>232</v>
      </c>
      <c r="B26" s="417">
        <v>3.1689117860864924</v>
      </c>
    </row>
    <row r="27" spans="1:2" ht="12.95" customHeight="1" x14ac:dyDescent="0.2">
      <c r="A27" s="411" t="s">
        <v>233</v>
      </c>
      <c r="B27" s="417">
        <v>3.3272438324504883</v>
      </c>
    </row>
    <row r="28" spans="1:2" ht="12.95" customHeight="1" x14ac:dyDescent="0.2">
      <c r="A28" s="411" t="s">
        <v>224</v>
      </c>
      <c r="B28" s="417">
        <v>2.2328548526917125</v>
      </c>
    </row>
    <row r="29" spans="1:2" ht="12.95" customHeight="1" x14ac:dyDescent="0.2">
      <c r="A29" s="410" t="s">
        <v>225</v>
      </c>
      <c r="B29" s="417">
        <v>3.3881589326634654</v>
      </c>
    </row>
    <row r="30" spans="1:2" ht="12.95" customHeight="1" x14ac:dyDescent="0.2">
      <c r="A30" s="413" t="s">
        <v>226</v>
      </c>
      <c r="B30" s="417">
        <v>5.6079258010117927</v>
      </c>
    </row>
    <row r="31" spans="1:2" ht="12.95" customHeight="1" x14ac:dyDescent="0.2">
      <c r="A31" s="410" t="s">
        <v>227</v>
      </c>
      <c r="B31" s="417">
        <v>4.04721753794266</v>
      </c>
    </row>
    <row r="32" spans="1:2" ht="12.95" customHeight="1" x14ac:dyDescent="0.2">
      <c r="A32" s="414" t="s">
        <v>231</v>
      </c>
      <c r="B32" s="417">
        <v>0.75142395049574429</v>
      </c>
    </row>
    <row r="33" spans="1:4" ht="12.95" customHeight="1" x14ac:dyDescent="0.2">
      <c r="A33" s="415" t="s">
        <v>228</v>
      </c>
      <c r="B33" s="417">
        <v>-2.4624195825320716</v>
      </c>
      <c r="D33" s="405" t="s">
        <v>19</v>
      </c>
    </row>
    <row r="34" spans="1:4" ht="12.95" customHeight="1" thickBot="1" x14ac:dyDescent="0.25">
      <c r="A34" s="416"/>
      <c r="B34" s="418"/>
    </row>
    <row r="35" spans="1:4" ht="12.95" customHeight="1" x14ac:dyDescent="0.2">
      <c r="B35" s="419"/>
    </row>
  </sheetData>
  <mergeCells count="2">
    <mergeCell ref="D1:H1"/>
    <mergeCell ref="D2:H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14079-210F-49B2-A03E-1F3C489425A5}">
  <sheetPr codeName="Sheet14"/>
  <dimension ref="A1:S14"/>
  <sheetViews>
    <sheetView zoomScale="80" zoomScaleNormal="80" workbookViewId="0">
      <selection activeCell="B1" sqref="B1"/>
    </sheetView>
  </sheetViews>
  <sheetFormatPr defaultRowHeight="15" x14ac:dyDescent="0.25"/>
  <cols>
    <col min="1" max="1" width="41.28515625" bestFit="1" customWidth="1"/>
    <col min="2" max="2" width="9.5703125" bestFit="1" customWidth="1"/>
    <col min="4" max="4" width="11.140625" customWidth="1"/>
  </cols>
  <sheetData>
    <row r="1" spans="1:19" ht="21" x14ac:dyDescent="0.35">
      <c r="A1" s="596"/>
      <c r="B1" s="588">
        <v>2023</v>
      </c>
      <c r="C1" s="588" t="s">
        <v>22</v>
      </c>
      <c r="D1" s="594" t="s">
        <v>22</v>
      </c>
      <c r="E1" s="588">
        <v>2024</v>
      </c>
      <c r="F1" s="588" t="s">
        <v>22</v>
      </c>
      <c r="G1" s="589" t="s">
        <v>22</v>
      </c>
      <c r="H1" s="591" t="s">
        <v>22</v>
      </c>
      <c r="I1" s="589">
        <v>2025</v>
      </c>
      <c r="J1" s="590" t="s">
        <v>22</v>
      </c>
      <c r="K1" s="36"/>
      <c r="L1" s="36"/>
      <c r="M1" s="51"/>
      <c r="N1" s="51"/>
      <c r="O1" s="51"/>
      <c r="P1" s="51"/>
      <c r="Q1" s="51"/>
      <c r="R1" s="51"/>
      <c r="S1" s="51"/>
    </row>
    <row r="2" spans="1:19" x14ac:dyDescent="0.25">
      <c r="A2" s="597"/>
      <c r="B2" s="512" t="s">
        <v>23</v>
      </c>
      <c r="C2" s="512" t="s">
        <v>24</v>
      </c>
      <c r="D2" s="592" t="s">
        <v>25</v>
      </c>
      <c r="E2" s="512" t="s">
        <v>21</v>
      </c>
      <c r="F2" s="512" t="s">
        <v>23</v>
      </c>
      <c r="G2" s="512" t="s">
        <v>24</v>
      </c>
      <c r="H2" s="592" t="s">
        <v>25</v>
      </c>
      <c r="I2" s="512" t="s">
        <v>21</v>
      </c>
      <c r="J2" s="584" t="s">
        <v>23</v>
      </c>
      <c r="K2" s="36"/>
      <c r="L2" s="36"/>
      <c r="M2" s="51"/>
      <c r="N2" s="51"/>
      <c r="O2" s="51"/>
      <c r="P2" s="51"/>
      <c r="Q2" s="51"/>
      <c r="R2" s="51"/>
      <c r="S2" s="51"/>
    </row>
    <row r="3" spans="1:19" ht="15.75" thickBot="1" x14ac:dyDescent="0.3">
      <c r="A3" s="598" t="s">
        <v>314</v>
      </c>
      <c r="B3" s="585">
        <v>0.49030000000000001</v>
      </c>
      <c r="C3" s="585">
        <v>0.4793</v>
      </c>
      <c r="D3" s="595">
        <v>0.47939999999999999</v>
      </c>
      <c r="E3" s="586">
        <v>0.51150000000000007</v>
      </c>
      <c r="F3" s="586">
        <v>0.51339999999999997</v>
      </c>
      <c r="G3" s="586">
        <v>0.50540000000000007</v>
      </c>
      <c r="H3" s="593">
        <v>0.53990000000000005</v>
      </c>
      <c r="I3" s="586">
        <v>0.51239999999999997</v>
      </c>
      <c r="J3" s="587">
        <v>0.47340000000000004</v>
      </c>
      <c r="K3" s="36"/>
      <c r="L3" s="36"/>
      <c r="M3" s="51"/>
      <c r="N3" s="51"/>
      <c r="O3" s="51"/>
      <c r="P3" s="51"/>
      <c r="Q3" s="51"/>
      <c r="R3" s="51"/>
      <c r="S3" s="51"/>
    </row>
    <row r="4" spans="1:19" x14ac:dyDescent="0.2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51"/>
      <c r="N4" s="51"/>
      <c r="O4" s="51"/>
      <c r="P4" s="51"/>
      <c r="Q4" s="51"/>
      <c r="R4" s="51"/>
      <c r="S4" s="51"/>
    </row>
    <row r="5" spans="1:19" ht="45" customHeight="1" x14ac:dyDescent="0.25">
      <c r="A5" s="730" t="s">
        <v>315</v>
      </c>
      <c r="B5" s="730"/>
      <c r="C5" s="730"/>
      <c r="D5" s="36"/>
      <c r="E5" s="36"/>
      <c r="F5" s="36"/>
      <c r="G5" s="36"/>
      <c r="H5" s="36"/>
      <c r="I5" s="36"/>
      <c r="J5" s="36"/>
      <c r="K5" s="36"/>
      <c r="L5" s="36"/>
    </row>
    <row r="6" spans="1:19" x14ac:dyDescent="0.25">
      <c r="A6" s="512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1:19" x14ac:dyDescent="0.25">
      <c r="A7" s="51"/>
      <c r="B7" s="51"/>
      <c r="C7" s="51"/>
      <c r="D7" s="51"/>
      <c r="E7" s="51"/>
      <c r="F7" s="51"/>
      <c r="G7" s="51"/>
      <c r="H7" s="51"/>
    </row>
    <row r="8" spans="1:19" ht="17.25" customHeight="1" x14ac:dyDescent="0.25">
      <c r="A8" s="51"/>
      <c r="B8" s="51"/>
      <c r="C8" s="51"/>
      <c r="D8" s="51"/>
      <c r="E8" s="51"/>
      <c r="F8" s="51"/>
      <c r="G8" s="51"/>
      <c r="H8" s="51"/>
      <c r="M8" s="519"/>
    </row>
    <row r="9" spans="1:19" x14ac:dyDescent="0.25">
      <c r="A9" s="51"/>
      <c r="B9" s="51"/>
      <c r="C9" s="51"/>
      <c r="D9" s="51"/>
      <c r="E9" s="51"/>
      <c r="F9" s="51"/>
      <c r="G9" s="51"/>
      <c r="H9" s="51"/>
      <c r="M9" s="519"/>
    </row>
    <row r="10" spans="1:19" x14ac:dyDescent="0.25">
      <c r="A10" s="51"/>
      <c r="B10" s="51"/>
      <c r="C10" s="51"/>
      <c r="D10" s="51"/>
      <c r="E10" s="51"/>
      <c r="F10" s="51"/>
      <c r="G10" s="51"/>
      <c r="H10" s="51"/>
      <c r="M10" s="519"/>
    </row>
    <row r="11" spans="1:19" x14ac:dyDescent="0.25">
      <c r="A11" s="51"/>
      <c r="B11" s="51"/>
      <c r="C11" s="51"/>
      <c r="D11" s="51"/>
      <c r="E11" s="51"/>
      <c r="F11" s="51"/>
      <c r="G11" s="51"/>
      <c r="H11" s="51"/>
      <c r="M11" s="519"/>
      <c r="O11" s="519"/>
    </row>
    <row r="12" spans="1:19" x14ac:dyDescent="0.25">
      <c r="A12" s="51"/>
      <c r="B12" s="51"/>
      <c r="C12" s="51"/>
      <c r="D12" s="51"/>
      <c r="E12" s="51"/>
      <c r="F12" s="51"/>
      <c r="G12" s="51"/>
      <c r="H12" s="51"/>
      <c r="M12" s="519"/>
    </row>
    <row r="13" spans="1:19" x14ac:dyDescent="0.25">
      <c r="A13" s="51"/>
      <c r="B13" s="51"/>
      <c r="C13" s="51"/>
      <c r="D13" s="51"/>
      <c r="E13" s="51"/>
      <c r="F13" s="51"/>
      <c r="G13" s="51"/>
      <c r="H13" s="51"/>
      <c r="M13" s="519"/>
    </row>
    <row r="14" spans="1:19" x14ac:dyDescent="0.25">
      <c r="A14" s="51"/>
      <c r="B14" s="51"/>
      <c r="C14" s="51"/>
      <c r="D14" s="51"/>
      <c r="E14" s="51"/>
      <c r="F14" s="51"/>
      <c r="G14" s="51"/>
      <c r="H14" s="51"/>
    </row>
  </sheetData>
  <mergeCells count="1">
    <mergeCell ref="A5:C5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3C484-9F89-492A-957B-C7895165E82F}">
  <dimension ref="A1:Z34"/>
  <sheetViews>
    <sheetView workbookViewId="0">
      <selection activeCell="G10" sqref="G10"/>
    </sheetView>
  </sheetViews>
  <sheetFormatPr defaultColWidth="9.140625" defaultRowHeight="12.75" x14ac:dyDescent="0.2"/>
  <cols>
    <col min="1" max="1" width="19.140625" style="137" customWidth="1"/>
    <col min="2" max="4" width="7.5703125" style="137" customWidth="1"/>
    <col min="5" max="5" width="8.85546875" style="137" customWidth="1"/>
    <col min="6" max="12" width="9.140625" style="137"/>
    <col min="13" max="13" width="10.28515625" style="137" customWidth="1"/>
    <col min="14" max="16384" width="9.140625" style="137"/>
  </cols>
  <sheetData>
    <row r="1" spans="1:26" s="134" customFormat="1" ht="15" x14ac:dyDescent="0.25">
      <c r="A1" s="133" t="s">
        <v>63</v>
      </c>
    </row>
    <row r="2" spans="1:26" s="134" customFormat="1" ht="15.75" x14ac:dyDescent="0.3">
      <c r="A2" s="293"/>
      <c r="B2" s="294" t="s">
        <v>180</v>
      </c>
      <c r="C2" s="294" t="s">
        <v>180</v>
      </c>
      <c r="D2" s="294" t="s">
        <v>180</v>
      </c>
      <c r="E2" s="295" t="s">
        <v>64</v>
      </c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</row>
    <row r="3" spans="1:26" ht="15.75" thickBot="1" x14ac:dyDescent="0.3">
      <c r="A3" s="296"/>
      <c r="B3" s="297">
        <v>2023</v>
      </c>
      <c r="C3" s="298" t="s">
        <v>179</v>
      </c>
      <c r="D3" s="298" t="s">
        <v>196</v>
      </c>
      <c r="E3" s="299" t="s">
        <v>65</v>
      </c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</row>
    <row r="4" spans="1:26" ht="15" x14ac:dyDescent="0.25">
      <c r="A4" s="300" t="s">
        <v>66</v>
      </c>
      <c r="B4" s="300">
        <f>SUM(B5:B6)</f>
        <v>96</v>
      </c>
      <c r="C4" s="300">
        <f t="shared" ref="C4" si="0">SUM(C5:C6)</f>
        <v>87</v>
      </c>
      <c r="D4" s="300">
        <f>SUM(D5:D6)</f>
        <v>79</v>
      </c>
      <c r="E4" s="301">
        <f>(D4/C4-1)*100</f>
        <v>-9.1954022988505741</v>
      </c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</row>
    <row r="5" spans="1:26" ht="16.5" x14ac:dyDescent="0.3">
      <c r="A5" s="302" t="s">
        <v>67</v>
      </c>
      <c r="B5" s="303">
        <v>11</v>
      </c>
      <c r="C5" s="303">
        <v>11</v>
      </c>
      <c r="D5" s="303">
        <v>11</v>
      </c>
      <c r="E5" s="304">
        <f>(D5/C5-1)*100</f>
        <v>0</v>
      </c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</row>
    <row r="6" spans="1:26" s="134" customFormat="1" ht="16.5" x14ac:dyDescent="0.3">
      <c r="A6" s="302" t="s">
        <v>68</v>
      </c>
      <c r="B6" s="303">
        <v>85</v>
      </c>
      <c r="C6" s="303">
        <v>76</v>
      </c>
      <c r="D6" s="303">
        <v>68</v>
      </c>
      <c r="E6" s="304">
        <f t="shared" ref="E6:E11" si="1">(D6/C6-1)*100</f>
        <v>-10.526315789473683</v>
      </c>
      <c r="F6" s="136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spans="1:26" ht="16.5" x14ac:dyDescent="0.3">
      <c r="A7" s="305"/>
      <c r="B7" s="303"/>
      <c r="C7" s="303"/>
      <c r="D7" s="303"/>
      <c r="E7" s="304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</row>
    <row r="8" spans="1:26" ht="16.5" hidden="1" x14ac:dyDescent="0.3">
      <c r="A8" s="303" t="s">
        <v>69</v>
      </c>
      <c r="B8" s="303"/>
      <c r="C8" s="303"/>
      <c r="D8" s="303"/>
      <c r="E8" s="304" t="e">
        <f t="shared" si="1"/>
        <v>#DIV/0!</v>
      </c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</row>
    <row r="9" spans="1:26" ht="15" x14ac:dyDescent="0.25">
      <c r="A9" s="306" t="s">
        <v>70</v>
      </c>
      <c r="B9" s="306">
        <f t="shared" ref="B9:D9" si="2">(B10+B11)</f>
        <v>113</v>
      </c>
      <c r="C9" s="306">
        <f t="shared" si="2"/>
        <v>111</v>
      </c>
      <c r="D9" s="306">
        <f t="shared" si="2"/>
        <v>111</v>
      </c>
      <c r="E9" s="301">
        <f t="shared" si="1"/>
        <v>0</v>
      </c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</row>
    <row r="10" spans="1:26" ht="16.5" x14ac:dyDescent="0.3">
      <c r="A10" s="302" t="s">
        <v>71</v>
      </c>
      <c r="B10" s="303">
        <v>56</v>
      </c>
      <c r="C10" s="303">
        <v>56</v>
      </c>
      <c r="D10" s="303">
        <v>54</v>
      </c>
      <c r="E10" s="304">
        <f t="shared" si="1"/>
        <v>-3.5714285714285698</v>
      </c>
      <c r="F10" s="136"/>
    </row>
    <row r="11" spans="1:26" ht="17.25" thickBot="1" x14ac:dyDescent="0.35">
      <c r="A11" s="307" t="s">
        <v>72</v>
      </c>
      <c r="B11" s="308">
        <v>57</v>
      </c>
      <c r="C11" s="308">
        <v>55</v>
      </c>
      <c r="D11" s="308">
        <v>57</v>
      </c>
      <c r="E11" s="304">
        <f t="shared" si="1"/>
        <v>3.6363636363636376</v>
      </c>
      <c r="F11" s="136"/>
    </row>
    <row r="12" spans="1:26" ht="15" x14ac:dyDescent="0.25">
      <c r="A12" s="46" t="s">
        <v>73</v>
      </c>
      <c r="B12" s="138"/>
      <c r="C12" s="138"/>
      <c r="D12" s="138"/>
      <c r="E12" s="139"/>
    </row>
    <row r="14" spans="1:26" x14ac:dyDescent="0.2">
      <c r="B14" s="140"/>
      <c r="C14" s="140"/>
      <c r="D14" s="140"/>
      <c r="E14" s="140"/>
    </row>
    <row r="15" spans="1:26" x14ac:dyDescent="0.2">
      <c r="A15" s="141"/>
      <c r="B15" s="141"/>
      <c r="C15" s="141"/>
      <c r="D15" s="141"/>
      <c r="E15" s="141"/>
      <c r="F15" s="141"/>
      <c r="G15" s="141"/>
      <c r="H15" s="141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spans="1:26" ht="13.5" x14ac:dyDescent="0.25">
      <c r="A16" s="143"/>
      <c r="B16" s="144"/>
      <c r="C16" s="144"/>
      <c r="D16" s="144"/>
      <c r="E16" s="144"/>
      <c r="F16" s="144"/>
      <c r="G16" s="144"/>
      <c r="H16" s="144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</row>
    <row r="17" spans="1:26" ht="15" x14ac:dyDescent="0.3">
      <c r="A17" s="143"/>
      <c r="B17" s="145"/>
      <c r="C17" s="145"/>
      <c r="D17" s="145"/>
      <c r="E17" s="146"/>
      <c r="F17" s="146"/>
      <c r="G17" s="146"/>
      <c r="H17" s="144"/>
      <c r="J17" s="147"/>
      <c r="K17" s="147"/>
      <c r="L17" s="147"/>
      <c r="M17" s="147"/>
      <c r="N17" s="147"/>
      <c r="O17" s="147"/>
      <c r="P17" s="147"/>
      <c r="Q17" s="147"/>
      <c r="R17" s="142"/>
      <c r="S17" s="142"/>
      <c r="T17" s="142"/>
      <c r="U17" s="142"/>
      <c r="V17" s="142"/>
      <c r="W17" s="142"/>
      <c r="X17" s="142"/>
      <c r="Y17" s="142"/>
      <c r="Z17" s="142"/>
    </row>
    <row r="18" spans="1:26" ht="15" x14ac:dyDescent="0.3">
      <c r="A18" s="146"/>
      <c r="B18" s="148"/>
      <c r="C18" s="148"/>
      <c r="D18" s="148"/>
      <c r="E18" s="144"/>
      <c r="F18" s="144"/>
      <c r="G18" s="144"/>
      <c r="H18" s="144"/>
      <c r="J18" s="149"/>
      <c r="K18" s="149"/>
      <c r="L18" s="149"/>
      <c r="M18" s="149"/>
      <c r="N18" s="149"/>
      <c r="O18" s="149"/>
      <c r="P18" s="149"/>
      <c r="Q18" s="149"/>
      <c r="R18" s="142"/>
      <c r="S18" s="142"/>
      <c r="T18" s="142"/>
      <c r="U18" s="142"/>
      <c r="V18" s="142"/>
      <c r="W18" s="142"/>
      <c r="X18" s="142"/>
      <c r="Y18" s="142"/>
      <c r="Z18" s="142"/>
    </row>
    <row r="19" spans="1:26" ht="15" x14ac:dyDescent="0.3">
      <c r="A19" s="146"/>
      <c r="B19" s="148"/>
      <c r="C19" s="148"/>
      <c r="D19" s="148"/>
      <c r="E19" s="144"/>
      <c r="F19" s="144"/>
      <c r="G19" s="144"/>
      <c r="H19" s="144"/>
      <c r="I19" s="134"/>
      <c r="J19" s="142"/>
      <c r="K19" s="142"/>
      <c r="L19" s="142"/>
      <c r="M19" s="142"/>
      <c r="N19" s="142"/>
      <c r="O19" s="142"/>
      <c r="P19" s="142"/>
      <c r="Q19" s="118"/>
      <c r="R19" s="142"/>
      <c r="S19" s="142"/>
      <c r="T19" s="142"/>
      <c r="U19" s="142"/>
      <c r="V19" s="142"/>
      <c r="W19" s="142"/>
      <c r="X19" s="142"/>
      <c r="Y19" s="142"/>
      <c r="Z19" s="142"/>
    </row>
    <row r="20" spans="1:26" ht="15" x14ac:dyDescent="0.3">
      <c r="A20" s="146"/>
      <c r="B20" s="148"/>
      <c r="C20" s="148"/>
      <c r="D20" s="148"/>
      <c r="E20" s="144"/>
      <c r="F20" s="144"/>
      <c r="G20" s="144"/>
      <c r="H20" s="144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</row>
    <row r="21" spans="1:26" ht="15" x14ac:dyDescent="0.3">
      <c r="A21" s="146"/>
      <c r="B21" s="148"/>
      <c r="C21" s="148"/>
      <c r="D21" s="148"/>
      <c r="E21" s="144"/>
      <c r="F21" s="144"/>
      <c r="G21" s="144"/>
      <c r="H21" s="144"/>
      <c r="I21" s="134"/>
      <c r="J21" s="150"/>
      <c r="K21" s="150"/>
      <c r="L21" s="150"/>
      <c r="M21" s="150"/>
      <c r="N21" s="150"/>
      <c r="O21" s="150"/>
      <c r="P21" s="150"/>
      <c r="Q21" s="150"/>
      <c r="R21" s="142"/>
      <c r="S21" s="142"/>
      <c r="T21" s="142"/>
      <c r="U21" s="142"/>
      <c r="V21" s="142"/>
      <c r="W21" s="142"/>
      <c r="X21" s="142"/>
      <c r="Y21" s="142"/>
      <c r="Z21" s="142"/>
    </row>
    <row r="22" spans="1:26" ht="15" x14ac:dyDescent="0.3">
      <c r="A22" s="146"/>
      <c r="B22" s="148"/>
      <c r="C22" s="148"/>
      <c r="D22" s="148"/>
      <c r="E22" s="144"/>
      <c r="F22" s="144"/>
      <c r="G22" s="144"/>
      <c r="H22" s="144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spans="1:26" ht="15" x14ac:dyDescent="0.3">
      <c r="A23" s="146"/>
      <c r="B23" s="148"/>
      <c r="C23" s="148"/>
      <c r="D23" s="148"/>
      <c r="E23" s="144"/>
      <c r="F23" s="144"/>
      <c r="G23" s="144"/>
      <c r="H23" s="144"/>
      <c r="J23" s="142"/>
      <c r="K23" s="142"/>
      <c r="L23" s="142"/>
      <c r="M23" s="142"/>
      <c r="N23" s="142"/>
      <c r="O23" s="732"/>
      <c r="P23" s="732"/>
      <c r="Q23" s="732"/>
      <c r="R23" s="732"/>
      <c r="S23" s="142"/>
      <c r="T23" s="142"/>
      <c r="U23" s="142"/>
      <c r="V23" s="142"/>
      <c r="W23" s="142"/>
      <c r="X23" s="142"/>
      <c r="Y23" s="142"/>
      <c r="Z23" s="142"/>
    </row>
    <row r="24" spans="1:26" ht="15" x14ac:dyDescent="0.3">
      <c r="A24" s="146"/>
      <c r="B24" s="148"/>
      <c r="C24" s="148"/>
      <c r="D24" s="148"/>
      <c r="E24" s="144"/>
      <c r="F24" s="144"/>
      <c r="G24" s="144"/>
      <c r="H24" s="144"/>
      <c r="J24" s="142"/>
      <c r="K24" s="142"/>
      <c r="L24" s="142"/>
      <c r="M24" s="142"/>
      <c r="N24" s="142"/>
      <c r="O24" s="151"/>
      <c r="P24" s="152"/>
      <c r="Q24" s="151"/>
      <c r="R24" s="152"/>
      <c r="S24" s="142"/>
      <c r="T24" s="142"/>
      <c r="U24" s="142"/>
      <c r="V24" s="142"/>
      <c r="W24" s="142"/>
      <c r="X24" s="142"/>
      <c r="Y24" s="142"/>
      <c r="Z24" s="142"/>
    </row>
    <row r="25" spans="1:26" ht="13.5" x14ac:dyDescent="0.25">
      <c r="A25" s="143"/>
      <c r="B25" s="144"/>
      <c r="C25" s="144"/>
      <c r="D25" s="144"/>
      <c r="E25" s="144"/>
      <c r="F25" s="144"/>
      <c r="G25" s="144"/>
      <c r="H25" s="144"/>
      <c r="J25" s="142"/>
      <c r="K25" s="142"/>
      <c r="L25" s="142"/>
      <c r="M25" s="142"/>
      <c r="N25" s="142"/>
      <c r="O25" s="151"/>
      <c r="P25" s="152"/>
      <c r="Q25" s="151"/>
      <c r="R25" s="152"/>
      <c r="S25" s="142"/>
      <c r="T25" s="142"/>
      <c r="U25" s="142"/>
      <c r="V25" s="142"/>
      <c r="W25" s="142"/>
      <c r="X25" s="142"/>
      <c r="Y25" s="142"/>
      <c r="Z25" s="142"/>
    </row>
    <row r="26" spans="1:26" x14ac:dyDescent="0.2">
      <c r="A26" s="144"/>
      <c r="B26" s="144"/>
      <c r="C26" s="144"/>
      <c r="D26" s="144"/>
      <c r="E26" s="144"/>
      <c r="F26" s="144"/>
      <c r="G26" s="144"/>
      <c r="H26" s="144"/>
      <c r="J26" s="142"/>
      <c r="K26" s="142"/>
      <c r="L26" s="142"/>
      <c r="M26" s="142"/>
      <c r="N26" s="142"/>
      <c r="O26" s="151"/>
      <c r="P26" s="152"/>
      <c r="Q26" s="151"/>
      <c r="R26" s="152"/>
      <c r="S26" s="142"/>
      <c r="T26" s="142"/>
      <c r="U26" s="142"/>
      <c r="V26" s="142"/>
      <c r="W26" s="142"/>
      <c r="X26" s="142"/>
      <c r="Y26" s="142"/>
      <c r="Z26" s="142"/>
    </row>
    <row r="27" spans="1:26" ht="15" x14ac:dyDescent="0.3">
      <c r="A27" s="146"/>
      <c r="B27" s="144"/>
      <c r="C27" s="144"/>
      <c r="D27" s="144"/>
      <c r="E27" s="144"/>
      <c r="F27" s="144"/>
      <c r="G27" s="143"/>
      <c r="H27" s="144"/>
      <c r="J27" s="142"/>
      <c r="K27" s="142"/>
      <c r="L27" s="142"/>
      <c r="M27" s="142"/>
      <c r="N27" s="142"/>
      <c r="O27" s="151"/>
      <c r="P27" s="152"/>
      <c r="Q27" s="151"/>
      <c r="R27" s="152"/>
      <c r="S27" s="142"/>
      <c r="T27" s="142"/>
      <c r="U27" s="142"/>
      <c r="V27" s="142"/>
      <c r="W27" s="142"/>
      <c r="X27" s="142"/>
      <c r="Y27" s="142"/>
      <c r="Z27" s="142"/>
    </row>
    <row r="28" spans="1:26" ht="15" x14ac:dyDescent="0.3">
      <c r="A28" s="146"/>
      <c r="B28" s="144"/>
      <c r="C28" s="144"/>
      <c r="D28" s="144"/>
      <c r="E28" s="144"/>
      <c r="F28" s="144"/>
      <c r="G28" s="144"/>
      <c r="H28" s="144"/>
      <c r="J28" s="142"/>
      <c r="K28" s="142"/>
      <c r="L28" s="142"/>
      <c r="M28" s="142"/>
      <c r="N28" s="142"/>
      <c r="O28" s="151"/>
      <c r="P28" s="152"/>
      <c r="Q28" s="151"/>
      <c r="R28" s="152"/>
      <c r="S28" s="142"/>
      <c r="T28" s="142"/>
      <c r="U28" s="142"/>
      <c r="V28" s="142"/>
      <c r="W28" s="142"/>
      <c r="X28" s="142"/>
      <c r="Y28" s="142"/>
      <c r="Z28" s="142"/>
    </row>
    <row r="29" spans="1:26" ht="15" x14ac:dyDescent="0.3">
      <c r="A29" s="146"/>
      <c r="B29" s="144"/>
      <c r="C29" s="144"/>
      <c r="D29" s="144"/>
      <c r="E29" s="144"/>
      <c r="F29" s="144"/>
      <c r="G29" s="144"/>
      <c r="H29" s="144"/>
      <c r="O29" s="151"/>
      <c r="P29" s="153"/>
      <c r="Q29" s="151"/>
      <c r="R29" s="153"/>
    </row>
    <row r="30" spans="1:26" ht="15" x14ac:dyDescent="0.3">
      <c r="A30" s="146"/>
      <c r="B30" s="144"/>
      <c r="C30" s="144"/>
      <c r="D30" s="144"/>
      <c r="E30" s="144"/>
      <c r="F30" s="144"/>
      <c r="G30" s="144"/>
      <c r="H30" s="144"/>
      <c r="O30" s="151"/>
      <c r="P30" s="153"/>
      <c r="Q30" s="151"/>
      <c r="R30" s="153"/>
    </row>
    <row r="31" spans="1:26" ht="15" x14ac:dyDescent="0.3">
      <c r="A31" s="146"/>
      <c r="B31" s="144"/>
      <c r="C31" s="144"/>
      <c r="D31" s="144"/>
      <c r="E31" s="144"/>
      <c r="F31" s="144"/>
      <c r="G31" s="144"/>
      <c r="H31" s="144"/>
      <c r="N31" s="134"/>
      <c r="O31" s="154"/>
      <c r="P31" s="155"/>
      <c r="Q31" s="154"/>
      <c r="R31" s="155"/>
    </row>
    <row r="32" spans="1:26" ht="15" x14ac:dyDescent="0.3">
      <c r="A32" s="146"/>
      <c r="B32" s="144"/>
      <c r="C32" s="144"/>
      <c r="D32" s="144"/>
      <c r="E32" s="144"/>
      <c r="F32" s="144"/>
      <c r="G32" s="144"/>
      <c r="H32" s="144"/>
    </row>
    <row r="33" spans="1:8" ht="15" x14ac:dyDescent="0.3">
      <c r="A33" s="146"/>
      <c r="B33" s="144"/>
      <c r="C33" s="144"/>
      <c r="D33" s="144"/>
      <c r="E33" s="144"/>
      <c r="F33" s="144"/>
      <c r="G33" s="144"/>
      <c r="H33" s="144"/>
    </row>
    <row r="34" spans="1:8" x14ac:dyDescent="0.2">
      <c r="A34" s="144"/>
      <c r="B34" s="144"/>
      <c r="C34" s="144"/>
      <c r="D34" s="144"/>
      <c r="E34" s="144"/>
      <c r="F34" s="144"/>
      <c r="G34" s="144"/>
      <c r="H34" s="144"/>
    </row>
  </sheetData>
  <mergeCells count="2">
    <mergeCell ref="O23:P23"/>
    <mergeCell ref="Q23:R23"/>
  </mergeCells>
  <pageMargins left="0.75" right="0.75" top="1" bottom="1" header="0.5" footer="0.5"/>
  <pageSetup orientation="portrait" r:id="rId1"/>
  <headerFooter alignWithMargins="0"/>
  <ignoredErrors>
    <ignoredError sqref="C3:D3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C30BB-13BC-48FA-AEA8-ED27A66A8C4D}">
  <dimension ref="A1:P36"/>
  <sheetViews>
    <sheetView workbookViewId="0">
      <selection activeCell="C37" sqref="C37"/>
    </sheetView>
  </sheetViews>
  <sheetFormatPr defaultColWidth="9.140625" defaultRowHeight="12.75" x14ac:dyDescent="0.2"/>
  <cols>
    <col min="1" max="1" width="31" style="137" customWidth="1"/>
    <col min="2" max="4" width="9.28515625" style="137" bestFit="1" customWidth="1"/>
    <col min="5" max="5" width="6.140625" style="137" bestFit="1" customWidth="1"/>
    <col min="6" max="6" width="9.140625" style="137"/>
    <col min="7" max="7" width="10.28515625" style="137" customWidth="1"/>
    <col min="8" max="16384" width="9.140625" style="137"/>
  </cols>
  <sheetData>
    <row r="1" spans="1:13" ht="13.5" thickBot="1" x14ac:dyDescent="0.25"/>
    <row r="2" spans="1:13" s="134" customFormat="1" ht="16.5" x14ac:dyDescent="0.3">
      <c r="A2" s="156"/>
      <c r="B2" s="733">
        <v>2024</v>
      </c>
      <c r="C2" s="734"/>
      <c r="D2" s="735">
        <v>2025</v>
      </c>
      <c r="E2" s="736"/>
    </row>
    <row r="3" spans="1:13" ht="16.5" x14ac:dyDescent="0.3">
      <c r="A3" s="157" t="s">
        <v>74</v>
      </c>
      <c r="B3" s="158">
        <v>24</v>
      </c>
      <c r="C3" s="159">
        <f t="shared" ref="C3:C10" si="0">B3/B$10*100</f>
        <v>27.586206896551722</v>
      </c>
      <c r="D3" s="160">
        <v>22</v>
      </c>
      <c r="E3" s="161">
        <f t="shared" ref="E3:E10" si="1">D3/D$10*100</f>
        <v>27.848101265822784</v>
      </c>
      <c r="F3" s="147"/>
      <c r="G3" s="147"/>
      <c r="H3" s="147"/>
      <c r="I3" s="147"/>
      <c r="J3" s="162"/>
      <c r="K3" s="162"/>
      <c r="L3" s="142"/>
      <c r="M3" s="142"/>
    </row>
    <row r="4" spans="1:13" s="134" customFormat="1" ht="16.5" x14ac:dyDescent="0.3">
      <c r="A4" s="157" t="s">
        <v>75</v>
      </c>
      <c r="B4" s="160">
        <v>16</v>
      </c>
      <c r="C4" s="163">
        <f t="shared" si="0"/>
        <v>18.390804597701148</v>
      </c>
      <c r="D4" s="160">
        <v>16</v>
      </c>
      <c r="E4" s="163">
        <f t="shared" si="1"/>
        <v>20.253164556962027</v>
      </c>
      <c r="F4" s="149"/>
      <c r="G4" s="149"/>
      <c r="H4" s="149"/>
      <c r="I4" s="149"/>
      <c r="J4" s="164"/>
      <c r="K4" s="164"/>
      <c r="L4" s="118"/>
      <c r="M4" s="118"/>
    </row>
    <row r="5" spans="1:13" ht="16.5" x14ac:dyDescent="0.3">
      <c r="A5" s="157" t="s">
        <v>76</v>
      </c>
      <c r="B5" s="160">
        <v>8</v>
      </c>
      <c r="C5" s="163">
        <f t="shared" si="0"/>
        <v>9.1954022988505741</v>
      </c>
      <c r="D5" s="160">
        <v>7</v>
      </c>
      <c r="E5" s="163">
        <f t="shared" si="1"/>
        <v>8.8607594936708853</v>
      </c>
      <c r="F5" s="142"/>
      <c r="G5" s="142"/>
      <c r="H5" s="142"/>
      <c r="I5" s="118"/>
      <c r="J5" s="162"/>
      <c r="K5" s="162"/>
      <c r="L5" s="142"/>
      <c r="M5" s="142"/>
    </row>
    <row r="6" spans="1:13" ht="16.5" x14ac:dyDescent="0.3">
      <c r="A6" s="157" t="s">
        <v>77</v>
      </c>
      <c r="B6" s="160">
        <v>16</v>
      </c>
      <c r="C6" s="163">
        <f t="shared" si="0"/>
        <v>18.390804597701148</v>
      </c>
      <c r="D6" s="160">
        <v>13</v>
      </c>
      <c r="E6" s="163">
        <f t="shared" si="1"/>
        <v>16.455696202531644</v>
      </c>
      <c r="F6" s="142"/>
      <c r="G6" s="142"/>
      <c r="H6" s="142"/>
      <c r="I6" s="142"/>
      <c r="J6" s="162"/>
      <c r="K6" s="162"/>
      <c r="L6" s="142"/>
      <c r="M6" s="142"/>
    </row>
    <row r="7" spans="1:13" ht="16.5" x14ac:dyDescent="0.3">
      <c r="A7" s="157" t="s">
        <v>78</v>
      </c>
      <c r="B7" s="160">
        <v>11</v>
      </c>
      <c r="C7" s="163">
        <f t="shared" si="0"/>
        <v>12.643678160919542</v>
      </c>
      <c r="D7" s="160">
        <v>9</v>
      </c>
      <c r="E7" s="163">
        <f t="shared" si="1"/>
        <v>11.39240506329114</v>
      </c>
      <c r="F7" s="150"/>
      <c r="G7" s="150"/>
      <c r="H7" s="150"/>
      <c r="I7" s="150"/>
      <c r="J7" s="162"/>
      <c r="K7" s="162"/>
      <c r="L7" s="142"/>
      <c r="M7" s="142"/>
    </row>
    <row r="8" spans="1:13" s="134" customFormat="1" ht="16.5" x14ac:dyDescent="0.3">
      <c r="A8" s="157" t="s">
        <v>79</v>
      </c>
      <c r="B8" s="160">
        <v>10</v>
      </c>
      <c r="C8" s="163">
        <f t="shared" si="0"/>
        <v>11.494252873563218</v>
      </c>
      <c r="D8" s="160">
        <v>10</v>
      </c>
      <c r="E8" s="163">
        <f t="shared" si="1"/>
        <v>12.658227848101266</v>
      </c>
      <c r="F8" s="164"/>
      <c r="G8" s="164"/>
      <c r="H8" s="164"/>
      <c r="I8" s="164"/>
      <c r="J8" s="164"/>
      <c r="K8" s="164"/>
      <c r="L8" s="118"/>
      <c r="M8" s="118"/>
    </row>
    <row r="9" spans="1:13" ht="16.5" x14ac:dyDescent="0.3">
      <c r="A9" s="165" t="s">
        <v>80</v>
      </c>
      <c r="B9" s="166">
        <v>2</v>
      </c>
      <c r="C9" s="167">
        <f t="shared" si="0"/>
        <v>2.2988505747126435</v>
      </c>
      <c r="D9" s="168">
        <v>2</v>
      </c>
      <c r="E9" s="167">
        <f t="shared" si="1"/>
        <v>2.5316455696202533</v>
      </c>
      <c r="F9" s="162"/>
      <c r="G9" s="162"/>
      <c r="H9" s="162"/>
      <c r="I9" s="162"/>
      <c r="J9" s="162"/>
      <c r="K9" s="162"/>
      <c r="L9" s="142"/>
      <c r="M9" s="142"/>
    </row>
    <row r="10" spans="1:13" ht="13.5" customHeight="1" thickBot="1" x14ac:dyDescent="0.3">
      <c r="A10" s="169" t="s">
        <v>37</v>
      </c>
      <c r="B10" s="170">
        <f>SUM(B3:B9)</f>
        <v>87</v>
      </c>
      <c r="C10" s="171">
        <f t="shared" si="0"/>
        <v>100</v>
      </c>
      <c r="D10" s="170">
        <f>SUM(D3:D9)</f>
        <v>79</v>
      </c>
      <c r="E10" s="171">
        <f t="shared" si="1"/>
        <v>100</v>
      </c>
      <c r="F10" s="162"/>
      <c r="G10" s="162"/>
      <c r="H10" s="162"/>
      <c r="I10" s="162"/>
      <c r="J10" s="162"/>
      <c r="K10" s="162"/>
      <c r="L10" s="142"/>
      <c r="M10" s="142"/>
    </row>
    <row r="11" spans="1:13" ht="16.5" x14ac:dyDescent="0.3">
      <c r="A11" s="172"/>
      <c r="B11" s="172"/>
      <c r="C11" s="172"/>
      <c r="D11" s="172"/>
      <c r="E11" s="172"/>
      <c r="F11" s="142"/>
      <c r="G11" s="142"/>
      <c r="H11" s="142"/>
      <c r="I11" s="142"/>
      <c r="J11" s="142"/>
      <c r="K11" s="142"/>
      <c r="L11" s="142"/>
      <c r="M11" s="142"/>
    </row>
    <row r="12" spans="1:13" ht="16.5" x14ac:dyDescent="0.3">
      <c r="A12" s="173" t="s">
        <v>197</v>
      </c>
      <c r="B12" s="172"/>
      <c r="C12" s="172"/>
      <c r="D12" s="172"/>
      <c r="E12" s="172"/>
      <c r="F12" s="142"/>
      <c r="G12" s="142"/>
      <c r="H12" s="142"/>
      <c r="I12" s="142"/>
      <c r="J12" s="142"/>
      <c r="K12" s="142"/>
      <c r="L12" s="142"/>
      <c r="M12" s="142"/>
    </row>
    <row r="13" spans="1:13" x14ac:dyDescent="0.2">
      <c r="A13" s="142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</row>
    <row r="16" spans="1:13" x14ac:dyDescent="0.2">
      <c r="A16" s="141"/>
      <c r="B16" s="141"/>
    </row>
    <row r="17" spans="1:16" x14ac:dyDescent="0.2">
      <c r="A17" s="144"/>
      <c r="B17" s="144"/>
    </row>
    <row r="18" spans="1:16" ht="15" x14ac:dyDescent="0.3">
      <c r="A18" s="146"/>
      <c r="B18" s="144"/>
      <c r="P18" s="142"/>
    </row>
    <row r="19" spans="1:16" x14ac:dyDescent="0.2">
      <c r="A19" s="144"/>
      <c r="B19" s="144"/>
    </row>
    <row r="20" spans="1:16" x14ac:dyDescent="0.2">
      <c r="A20" s="144"/>
      <c r="B20" s="144"/>
    </row>
    <row r="21" spans="1:16" x14ac:dyDescent="0.2">
      <c r="A21" s="144"/>
      <c r="B21" s="144"/>
    </row>
    <row r="22" spans="1:16" x14ac:dyDescent="0.2">
      <c r="A22" s="144"/>
      <c r="B22" s="144"/>
    </row>
    <row r="23" spans="1:16" x14ac:dyDescent="0.2">
      <c r="A23" s="144"/>
      <c r="B23" s="144"/>
    </row>
    <row r="24" spans="1:16" x14ac:dyDescent="0.2">
      <c r="A24" s="144"/>
      <c r="B24" s="144"/>
    </row>
    <row r="25" spans="1:16" x14ac:dyDescent="0.2">
      <c r="A25" s="144"/>
      <c r="B25" s="144"/>
    </row>
    <row r="26" spans="1:16" x14ac:dyDescent="0.2">
      <c r="A26" s="144"/>
      <c r="B26" s="144"/>
    </row>
    <row r="27" spans="1:16" x14ac:dyDescent="0.2">
      <c r="A27" s="144"/>
      <c r="B27" s="144"/>
    </row>
    <row r="28" spans="1:16" ht="13.5" x14ac:dyDescent="0.25">
      <c r="A28" s="143"/>
      <c r="B28" s="144"/>
    </row>
    <row r="29" spans="1:16" x14ac:dyDescent="0.2">
      <c r="A29" s="144"/>
      <c r="B29" s="144"/>
    </row>
    <row r="30" spans="1:16" x14ac:dyDescent="0.2">
      <c r="A30" s="144"/>
      <c r="B30" s="144"/>
    </row>
    <row r="31" spans="1:16" ht="13.5" x14ac:dyDescent="0.25">
      <c r="A31" s="143" t="s">
        <v>73</v>
      </c>
      <c r="B31" s="144"/>
      <c r="F31" s="142"/>
    </row>
    <row r="32" spans="1:16" x14ac:dyDescent="0.2">
      <c r="A32" s="144"/>
      <c r="B32" s="144"/>
      <c r="F32" s="142"/>
    </row>
    <row r="33" spans="1:6" x14ac:dyDescent="0.2">
      <c r="A33" s="144"/>
      <c r="B33" s="144"/>
      <c r="F33" s="142"/>
    </row>
    <row r="34" spans="1:6" x14ac:dyDescent="0.2">
      <c r="A34" s="144"/>
      <c r="B34" s="144"/>
      <c r="F34" s="142"/>
    </row>
    <row r="35" spans="1:6" x14ac:dyDescent="0.2">
      <c r="A35" s="144"/>
      <c r="B35" s="144"/>
      <c r="F35" s="142"/>
    </row>
    <row r="36" spans="1:6" x14ac:dyDescent="0.2">
      <c r="F36" s="142"/>
    </row>
  </sheetData>
  <mergeCells count="2">
    <mergeCell ref="B2:C2"/>
    <mergeCell ref="D2:E2"/>
  </mergeCells>
  <pageMargins left="0.75" right="0.75" top="1" bottom="1" header="0.5" footer="0.5"/>
  <pageSetup orientation="portrait" r:id="rId1"/>
  <headerFooter alignWithMargins="0"/>
  <ignoredErrors>
    <ignoredError sqref="B10 E10" formulaRange="1"/>
    <ignoredError sqref="C10" formula="1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1F344-1989-443B-83D4-3BF0E0DF64C7}">
  <dimension ref="A1:E32"/>
  <sheetViews>
    <sheetView workbookViewId="0">
      <selection activeCell="C37" sqref="C37"/>
    </sheetView>
  </sheetViews>
  <sheetFormatPr defaultColWidth="9.28515625" defaultRowHeight="13.5" x14ac:dyDescent="0.25"/>
  <cols>
    <col min="1" max="1" width="19.28515625" style="136" customWidth="1"/>
    <col min="2" max="16384" width="9.28515625" style="136"/>
  </cols>
  <sheetData>
    <row r="1" spans="1:5" ht="15" x14ac:dyDescent="0.25">
      <c r="A1" s="133" t="s">
        <v>81</v>
      </c>
    </row>
    <row r="2" spans="1:5" ht="15" x14ac:dyDescent="0.25">
      <c r="A2" s="314"/>
      <c r="B2" s="315" t="s">
        <v>180</v>
      </c>
      <c r="C2" s="315" t="s">
        <v>180</v>
      </c>
      <c r="D2" s="315" t="s">
        <v>180</v>
      </c>
      <c r="E2" s="314" t="s">
        <v>82</v>
      </c>
    </row>
    <row r="3" spans="1:5" ht="17.25" thickBot="1" x14ac:dyDescent="0.35">
      <c r="A3" s="316"/>
      <c r="B3" s="317">
        <v>2023</v>
      </c>
      <c r="C3" s="317">
        <v>2024</v>
      </c>
      <c r="D3" s="317">
        <v>2025</v>
      </c>
      <c r="E3" s="297" t="s">
        <v>65</v>
      </c>
    </row>
    <row r="4" spans="1:5" ht="16.5" x14ac:dyDescent="0.3">
      <c r="A4" s="309" t="s">
        <v>83</v>
      </c>
      <c r="B4" s="310">
        <v>27</v>
      </c>
      <c r="C4" s="310">
        <v>24</v>
      </c>
      <c r="D4" s="310">
        <v>24</v>
      </c>
      <c r="E4" s="304">
        <f>(D4/C4-1)*100</f>
        <v>0</v>
      </c>
    </row>
    <row r="5" spans="1:5" ht="16.5" x14ac:dyDescent="0.3">
      <c r="A5" s="309" t="s">
        <v>84</v>
      </c>
      <c r="B5" s="399">
        <f t="shared" ref="B5:D5" si="0">SUM(B6:B8)</f>
        <v>675</v>
      </c>
      <c r="C5" s="399">
        <f t="shared" si="0"/>
        <v>700</v>
      </c>
      <c r="D5" s="399">
        <f t="shared" si="0"/>
        <v>712</v>
      </c>
      <c r="E5" s="327">
        <f t="shared" ref="E5:E6" si="1">(D5/C5-1)*100</f>
        <v>1.7142857142857126</v>
      </c>
    </row>
    <row r="6" spans="1:5" ht="16.5" x14ac:dyDescent="0.3">
      <c r="A6" s="311" t="s">
        <v>85</v>
      </c>
      <c r="B6" s="310">
        <v>649</v>
      </c>
      <c r="C6" s="310">
        <v>673</v>
      </c>
      <c r="D6" s="310">
        <v>687</v>
      </c>
      <c r="E6" s="304">
        <f t="shared" si="1"/>
        <v>2.080237741456159</v>
      </c>
    </row>
    <row r="7" spans="1:5" ht="16.5" x14ac:dyDescent="0.3">
      <c r="A7" s="311" t="s">
        <v>86</v>
      </c>
      <c r="B7" s="310">
        <v>18</v>
      </c>
      <c r="C7" s="310">
        <v>18</v>
      </c>
      <c r="D7" s="310">
        <v>16</v>
      </c>
      <c r="E7" s="304">
        <f>(D7/C7-1)*100</f>
        <v>-11.111111111111116</v>
      </c>
    </row>
    <row r="8" spans="1:5" ht="16.5" x14ac:dyDescent="0.3">
      <c r="A8" s="311" t="s">
        <v>87</v>
      </c>
      <c r="B8" s="310">
        <v>8</v>
      </c>
      <c r="C8" s="310">
        <v>9</v>
      </c>
      <c r="D8" s="310">
        <v>9</v>
      </c>
      <c r="E8" s="304">
        <f>(D8/C8-1)*100</f>
        <v>0</v>
      </c>
    </row>
    <row r="9" spans="1:5" ht="15.75" thickBot="1" x14ac:dyDescent="0.3">
      <c r="A9" s="312" t="s">
        <v>88</v>
      </c>
      <c r="B9" s="312">
        <f t="shared" ref="B9:D9" si="2">B4+B5</f>
        <v>702</v>
      </c>
      <c r="C9" s="312">
        <f t="shared" si="2"/>
        <v>724</v>
      </c>
      <c r="D9" s="312">
        <f t="shared" si="2"/>
        <v>736</v>
      </c>
      <c r="E9" s="313">
        <f>(D9/C9-1)*100</f>
        <v>1.6574585635359185</v>
      </c>
    </row>
    <row r="10" spans="1:5" s="174" customFormat="1" x14ac:dyDescent="0.25">
      <c r="A10" s="136" t="s">
        <v>89</v>
      </c>
    </row>
    <row r="11" spans="1:5" x14ac:dyDescent="0.25">
      <c r="A11" s="175" t="s">
        <v>90</v>
      </c>
    </row>
    <row r="12" spans="1:5" x14ac:dyDescent="0.25">
      <c r="A12" s="136" t="s">
        <v>91</v>
      </c>
    </row>
    <row r="13" spans="1:5" x14ac:dyDescent="0.25">
      <c r="A13" s="136" t="s">
        <v>73</v>
      </c>
    </row>
    <row r="28" ht="16.5" customHeight="1" x14ac:dyDescent="0.25"/>
    <row r="29" ht="15.75" customHeight="1" x14ac:dyDescent="0.25"/>
    <row r="30" ht="15.75" customHeight="1" x14ac:dyDescent="0.25"/>
    <row r="31" ht="15.75" customHeight="1" x14ac:dyDescent="0.25"/>
    <row r="32" ht="16.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F8A3C-0434-418B-8FDA-D1BB8B8C07E9}">
  <dimension ref="A1:E11"/>
  <sheetViews>
    <sheetView workbookViewId="0">
      <selection activeCell="C37" sqref="C37"/>
    </sheetView>
  </sheetViews>
  <sheetFormatPr defaultColWidth="9.28515625" defaultRowHeight="13.5" x14ac:dyDescent="0.25"/>
  <cols>
    <col min="1" max="1" width="25.42578125" style="136" customWidth="1"/>
    <col min="2" max="3" width="8" style="136" customWidth="1"/>
    <col min="4" max="4" width="8.28515625" style="136" customWidth="1"/>
    <col min="5" max="5" width="11.7109375" style="136" customWidth="1"/>
    <col min="6" max="16384" width="9.28515625" style="136"/>
  </cols>
  <sheetData>
    <row r="1" spans="1:5" ht="15" x14ac:dyDescent="0.25">
      <c r="A1" s="176" t="s">
        <v>181</v>
      </c>
    </row>
    <row r="2" spans="1:5" ht="15" x14ac:dyDescent="0.25">
      <c r="A2" s="318"/>
      <c r="B2" s="319"/>
      <c r="C2" s="319"/>
      <c r="D2" s="315" t="s">
        <v>82</v>
      </c>
      <c r="E2" s="320" t="s">
        <v>82</v>
      </c>
    </row>
    <row r="3" spans="1:5" ht="15.75" thickBot="1" x14ac:dyDescent="0.3">
      <c r="A3" s="321"/>
      <c r="B3" s="322">
        <v>45444</v>
      </c>
      <c r="C3" s="322">
        <v>45810</v>
      </c>
      <c r="D3" s="322" t="s">
        <v>65</v>
      </c>
      <c r="E3" s="317" t="s">
        <v>92</v>
      </c>
    </row>
    <row r="4" spans="1:5" ht="16.5" x14ac:dyDescent="0.3">
      <c r="A4" s="323" t="s">
        <v>93</v>
      </c>
      <c r="B4" s="303">
        <v>188</v>
      </c>
      <c r="C4" s="303">
        <v>191</v>
      </c>
      <c r="D4" s="304">
        <f>(C4/B4-1)*100</f>
        <v>1.5957446808510634</v>
      </c>
      <c r="E4" s="324">
        <f>(C4/$C$10)*100</f>
        <v>26.825842696629216</v>
      </c>
    </row>
    <row r="5" spans="1:5" ht="16.5" x14ac:dyDescent="0.3">
      <c r="A5" s="325" t="s">
        <v>94</v>
      </c>
      <c r="B5" s="303">
        <v>154</v>
      </c>
      <c r="C5" s="303">
        <v>151</v>
      </c>
      <c r="D5" s="304">
        <f t="shared" ref="D5:D9" si="0">(C5/B5-1)*100</f>
        <v>-1.9480519480519431</v>
      </c>
      <c r="E5" s="324">
        <f t="shared" ref="E5:E9" si="1">(C5/$C$10)*100</f>
        <v>21.207865168539325</v>
      </c>
    </row>
    <row r="6" spans="1:5" ht="16.5" x14ac:dyDescent="0.3">
      <c r="A6" s="325" t="s">
        <v>95</v>
      </c>
      <c r="B6" s="303">
        <v>71</v>
      </c>
      <c r="C6" s="303">
        <v>73</v>
      </c>
      <c r="D6" s="304">
        <f t="shared" si="0"/>
        <v>2.8169014084507005</v>
      </c>
      <c r="E6" s="324">
        <f t="shared" si="1"/>
        <v>10.252808988764045</v>
      </c>
    </row>
    <row r="7" spans="1:5" ht="16.5" x14ac:dyDescent="0.3">
      <c r="A7" s="303" t="s">
        <v>96</v>
      </c>
      <c r="B7" s="303">
        <v>103</v>
      </c>
      <c r="C7" s="303">
        <v>104</v>
      </c>
      <c r="D7" s="304">
        <f t="shared" si="0"/>
        <v>0.97087378640776656</v>
      </c>
      <c r="E7" s="324">
        <f t="shared" si="1"/>
        <v>14.606741573033707</v>
      </c>
    </row>
    <row r="8" spans="1:5" ht="16.5" x14ac:dyDescent="0.3">
      <c r="A8" s="325" t="s">
        <v>97</v>
      </c>
      <c r="B8" s="303">
        <v>55</v>
      </c>
      <c r="C8" s="303">
        <v>59</v>
      </c>
      <c r="D8" s="304">
        <f t="shared" si="0"/>
        <v>7.2727272727272751</v>
      </c>
      <c r="E8" s="324">
        <f t="shared" si="1"/>
        <v>8.286516853932584</v>
      </c>
    </row>
    <row r="9" spans="1:5" ht="16.5" x14ac:dyDescent="0.3">
      <c r="A9" s="325" t="s">
        <v>98</v>
      </c>
      <c r="B9" s="326">
        <v>129</v>
      </c>
      <c r="C9" s="326">
        <v>134</v>
      </c>
      <c r="D9" s="327">
        <f t="shared" si="0"/>
        <v>3.8759689922480689</v>
      </c>
      <c r="E9" s="324">
        <f t="shared" si="1"/>
        <v>18.820224719101123</v>
      </c>
    </row>
    <row r="10" spans="1:5" ht="15.75" thickBot="1" x14ac:dyDescent="0.3">
      <c r="A10" s="328" t="s">
        <v>37</v>
      </c>
      <c r="B10" s="329">
        <f>SUM(B4:B9)</f>
        <v>700</v>
      </c>
      <c r="C10" s="329">
        <f>SUM(C4:C9)</f>
        <v>712</v>
      </c>
      <c r="D10" s="330">
        <f>(C10/B10-1)*100</f>
        <v>1.7142857142857126</v>
      </c>
      <c r="E10" s="331">
        <f>SUM(E4:E9)</f>
        <v>99.999999999999986</v>
      </c>
    </row>
    <row r="11" spans="1:5" x14ac:dyDescent="0.25">
      <c r="A11" s="136" t="s">
        <v>73</v>
      </c>
    </row>
  </sheetData>
  <pageMargins left="0.75" right="0.75" top="1" bottom="1" header="0.5" footer="0.5"/>
  <pageSetup orientation="portrait" r:id="rId1"/>
  <headerFooter alignWithMargins="0"/>
  <ignoredErrors>
    <ignoredError sqref="B10:C10" formulaRange="1"/>
    <ignoredError sqref="D10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A5D7-FB13-4960-967C-5EB5E7791A84}">
  <dimension ref="A1:L25"/>
  <sheetViews>
    <sheetView zoomScale="120" zoomScaleNormal="120" workbookViewId="0">
      <selection activeCell="C37" sqref="C37"/>
    </sheetView>
  </sheetViews>
  <sheetFormatPr defaultColWidth="9.28515625" defaultRowHeight="16.5" x14ac:dyDescent="0.3"/>
  <cols>
    <col min="1" max="2" width="9.28515625" style="183"/>
    <col min="3" max="3" width="11.42578125" style="183" customWidth="1"/>
    <col min="4" max="4" width="8.42578125" style="183" customWidth="1"/>
    <col min="5" max="5" width="14.7109375" style="183" customWidth="1"/>
    <col min="6" max="6" width="9.85546875" style="183" bestFit="1" customWidth="1"/>
    <col min="7" max="7" width="17.7109375" style="183" bestFit="1" customWidth="1"/>
    <col min="8" max="8" width="23" style="183" customWidth="1"/>
    <col min="9" max="9" width="14.85546875" style="183" bestFit="1" customWidth="1"/>
    <col min="10" max="10" width="14.28515625" style="183" bestFit="1" customWidth="1"/>
    <col min="11" max="16384" width="9.28515625" style="183"/>
  </cols>
  <sheetData>
    <row r="1" spans="1:12" ht="31.5" thickBot="1" x14ac:dyDescent="0.35">
      <c r="A1" s="177"/>
      <c r="B1" s="178"/>
      <c r="C1" s="179" t="s">
        <v>99</v>
      </c>
      <c r="D1" s="179" t="s">
        <v>100</v>
      </c>
      <c r="E1" s="179" t="s">
        <v>101</v>
      </c>
      <c r="F1" s="179" t="s">
        <v>102</v>
      </c>
      <c r="G1" s="180" t="s">
        <v>103</v>
      </c>
      <c r="H1" s="400" t="s">
        <v>104</v>
      </c>
      <c r="I1" s="179" t="s">
        <v>105</v>
      </c>
      <c r="J1" s="181" t="s">
        <v>88</v>
      </c>
      <c r="K1" s="182"/>
      <c r="L1" s="183" t="s">
        <v>88</v>
      </c>
    </row>
    <row r="2" spans="1:12" x14ac:dyDescent="0.3">
      <c r="A2" s="737">
        <v>2024</v>
      </c>
      <c r="B2" s="184" t="s">
        <v>108</v>
      </c>
      <c r="C2" s="185">
        <v>8685</v>
      </c>
      <c r="D2" s="185">
        <v>3171</v>
      </c>
      <c r="E2" s="185">
        <v>266</v>
      </c>
      <c r="F2" s="185">
        <v>48</v>
      </c>
      <c r="G2" s="185">
        <v>635</v>
      </c>
      <c r="H2" s="185">
        <f>C2+E2+F2+G2</f>
        <v>9634</v>
      </c>
      <c r="I2" s="186">
        <v>16787</v>
      </c>
      <c r="J2" s="187">
        <f>+I2+H2+D2</f>
        <v>29592</v>
      </c>
      <c r="L2" s="183">
        <v>29092</v>
      </c>
    </row>
    <row r="3" spans="1:12" x14ac:dyDescent="0.3">
      <c r="A3" s="737"/>
      <c r="B3" s="184" t="s">
        <v>109</v>
      </c>
      <c r="C3" s="185">
        <v>8769</v>
      </c>
      <c r="D3" s="185">
        <v>3182</v>
      </c>
      <c r="E3" s="185">
        <v>267</v>
      </c>
      <c r="F3" s="185">
        <v>48</v>
      </c>
      <c r="G3" s="185">
        <v>627</v>
      </c>
      <c r="H3" s="185">
        <f t="shared" ref="H3:H5" si="0">C3+E3+F3+G3</f>
        <v>9711</v>
      </c>
      <c r="I3" s="186">
        <v>17020</v>
      </c>
      <c r="J3" s="187">
        <f t="shared" ref="J3:J7" si="1">+I3+H3+D3</f>
        <v>29913</v>
      </c>
      <c r="L3" s="183">
        <v>29386</v>
      </c>
    </row>
    <row r="4" spans="1:12" x14ac:dyDescent="0.3">
      <c r="A4" s="737"/>
      <c r="B4" s="184" t="s">
        <v>106</v>
      </c>
      <c r="C4" s="185">
        <v>8843</v>
      </c>
      <c r="D4" s="185">
        <v>3192</v>
      </c>
      <c r="E4" s="185">
        <v>259</v>
      </c>
      <c r="F4" s="185">
        <v>48</v>
      </c>
      <c r="G4" s="185">
        <v>621</v>
      </c>
      <c r="H4" s="185">
        <f t="shared" si="0"/>
        <v>9771</v>
      </c>
      <c r="I4" s="186">
        <v>17104</v>
      </c>
      <c r="J4" s="187">
        <f t="shared" si="1"/>
        <v>30067</v>
      </c>
      <c r="L4" s="183">
        <v>29538</v>
      </c>
    </row>
    <row r="5" spans="1:12" x14ac:dyDescent="0.3">
      <c r="A5" s="737"/>
      <c r="B5" s="184" t="s">
        <v>107</v>
      </c>
      <c r="C5" s="185">
        <v>8785</v>
      </c>
      <c r="D5" s="185">
        <v>3154</v>
      </c>
      <c r="E5" s="185">
        <v>257</v>
      </c>
      <c r="F5" s="185">
        <v>46</v>
      </c>
      <c r="G5" s="185">
        <v>616</v>
      </c>
      <c r="H5" s="185">
        <f t="shared" si="0"/>
        <v>9704</v>
      </c>
      <c r="I5" s="186">
        <v>17292</v>
      </c>
      <c r="J5" s="187">
        <f t="shared" si="1"/>
        <v>30150</v>
      </c>
      <c r="L5" s="183">
        <v>29353</v>
      </c>
    </row>
    <row r="6" spans="1:12" x14ac:dyDescent="0.3">
      <c r="A6" s="737">
        <v>2025</v>
      </c>
      <c r="B6" s="184" t="s">
        <v>108</v>
      </c>
      <c r="C6" s="185">
        <v>8854</v>
      </c>
      <c r="D6" s="185">
        <v>3155</v>
      </c>
      <c r="E6" s="185">
        <v>254</v>
      </c>
      <c r="F6" s="185">
        <v>44</v>
      </c>
      <c r="G6" s="185">
        <v>612</v>
      </c>
      <c r="H6" s="185">
        <f>C6+E6+F6+G6</f>
        <v>9764</v>
      </c>
      <c r="I6" s="186">
        <v>17376</v>
      </c>
      <c r="J6" s="187">
        <f t="shared" si="1"/>
        <v>30295</v>
      </c>
      <c r="L6" s="183">
        <v>29592</v>
      </c>
    </row>
    <row r="7" spans="1:12" ht="17.25" thickBot="1" x14ac:dyDescent="0.35">
      <c r="A7" s="738"/>
      <c r="B7" s="188" t="s">
        <v>109</v>
      </c>
      <c r="C7" s="189">
        <v>9003</v>
      </c>
      <c r="D7" s="189">
        <v>3180</v>
      </c>
      <c r="E7" s="189">
        <v>253</v>
      </c>
      <c r="F7" s="189">
        <v>44</v>
      </c>
      <c r="G7" s="189">
        <v>610</v>
      </c>
      <c r="H7" s="189">
        <f t="shared" ref="H7" si="2">C7+E7+F7+G7</f>
        <v>9910</v>
      </c>
      <c r="I7" s="190">
        <v>17609</v>
      </c>
      <c r="J7" s="395">
        <f t="shared" si="1"/>
        <v>30699</v>
      </c>
      <c r="L7" s="183">
        <v>29913</v>
      </c>
    </row>
    <row r="8" spans="1:12" x14ac:dyDescent="0.3">
      <c r="J8" s="172"/>
    </row>
    <row r="9" spans="1:12" x14ac:dyDescent="0.3">
      <c r="I9" s="172"/>
      <c r="J9" s="172"/>
    </row>
    <row r="10" spans="1:12" x14ac:dyDescent="0.3">
      <c r="A10" s="133" t="s">
        <v>110</v>
      </c>
    </row>
    <row r="12" spans="1:12" x14ac:dyDescent="0.3">
      <c r="I12" s="172"/>
    </row>
    <row r="19" spans="1:10" x14ac:dyDescent="0.3">
      <c r="C19" s="191"/>
      <c r="D19" s="191"/>
      <c r="E19" s="191"/>
      <c r="F19" s="191"/>
      <c r="G19" s="191"/>
      <c r="H19" s="191"/>
      <c r="I19" s="192"/>
      <c r="J19" s="192"/>
    </row>
    <row r="20" spans="1:10" x14ac:dyDescent="0.3">
      <c r="C20" s="193"/>
      <c r="D20" s="193"/>
      <c r="E20" s="193"/>
      <c r="F20" s="193"/>
      <c r="G20" s="193"/>
      <c r="H20" s="193"/>
      <c r="I20" s="194"/>
      <c r="J20" s="194"/>
    </row>
    <row r="21" spans="1:10" x14ac:dyDescent="0.3">
      <c r="C21" s="193"/>
      <c r="D21" s="193"/>
      <c r="E21" s="193"/>
      <c r="F21" s="193"/>
      <c r="G21" s="193"/>
      <c r="H21" s="193"/>
      <c r="I21" s="194"/>
      <c r="J21" s="194"/>
    </row>
    <row r="22" spans="1:10" x14ac:dyDescent="0.3">
      <c r="I22" s="195"/>
    </row>
    <row r="25" spans="1:10" x14ac:dyDescent="0.3">
      <c r="A25" s="183" t="s">
        <v>73</v>
      </c>
    </row>
  </sheetData>
  <mergeCells count="2">
    <mergeCell ref="A2:A5"/>
    <mergeCell ref="A6:A7"/>
  </mergeCells>
  <pageMargins left="0.75" right="0.75" top="1" bottom="1" header="0.5" footer="0.5"/>
  <pageSetup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87E96-9A2B-4373-865A-13FB940727D9}">
  <dimension ref="A1:J15"/>
  <sheetViews>
    <sheetView workbookViewId="0">
      <selection activeCell="C37" sqref="C37"/>
    </sheetView>
  </sheetViews>
  <sheetFormatPr defaultRowHeight="12.75" x14ac:dyDescent="0.2"/>
  <cols>
    <col min="1" max="1" width="26.140625" style="117" customWidth="1"/>
    <col min="2" max="2" width="7.42578125" style="117" customWidth="1"/>
    <col min="3" max="3" width="7.140625" style="117" customWidth="1"/>
    <col min="4" max="4" width="7.5703125" style="117" bestFit="1" customWidth="1"/>
    <col min="5" max="5" width="11" style="117" bestFit="1" customWidth="1"/>
    <col min="6" max="6" width="15.42578125" style="117" bestFit="1" customWidth="1"/>
    <col min="7" max="7" width="18.28515625" style="117" bestFit="1" customWidth="1"/>
    <col min="8" max="8" width="9.140625" style="117"/>
    <col min="9" max="9" width="15.5703125" style="117" bestFit="1" customWidth="1"/>
    <col min="10" max="16384" width="9.140625" style="117"/>
  </cols>
  <sheetData>
    <row r="1" spans="1:10" ht="15" x14ac:dyDescent="0.25">
      <c r="A1" s="196" t="s">
        <v>183</v>
      </c>
      <c r="B1" s="343"/>
    </row>
    <row r="2" spans="1:10" ht="29.25" customHeight="1" thickBot="1" x14ac:dyDescent="0.3">
      <c r="A2" s="332" t="s">
        <v>111</v>
      </c>
      <c r="B2" s="332">
        <v>2023</v>
      </c>
      <c r="C2" s="332">
        <v>2024</v>
      </c>
      <c r="D2" s="332">
        <v>2025</v>
      </c>
      <c r="E2" s="333" t="s">
        <v>35</v>
      </c>
    </row>
    <row r="3" spans="1:10" ht="16.5" x14ac:dyDescent="0.3">
      <c r="A3" s="334" t="s">
        <v>112</v>
      </c>
      <c r="B3" s="303">
        <v>101</v>
      </c>
      <c r="C3" s="335">
        <v>115</v>
      </c>
      <c r="D3" s="335">
        <v>120</v>
      </c>
      <c r="E3" s="304">
        <f>(D3/C3-1)*100</f>
        <v>4.3478260869565188</v>
      </c>
      <c r="F3" s="197"/>
      <c r="G3" s="198"/>
    </row>
    <row r="4" spans="1:10" ht="16.5" x14ac:dyDescent="0.3">
      <c r="A4" s="303" t="s">
        <v>113</v>
      </c>
      <c r="B4" s="303">
        <v>2367</v>
      </c>
      <c r="C4" s="335">
        <v>2383</v>
      </c>
      <c r="D4" s="335">
        <v>2408</v>
      </c>
      <c r="E4" s="304">
        <f t="shared" ref="E4:E8" si="0">(D4/C4-1)*100</f>
        <v>1.0490977759127107</v>
      </c>
      <c r="F4" s="197"/>
      <c r="G4" s="198"/>
    </row>
    <row r="5" spans="1:10" ht="33" x14ac:dyDescent="0.3">
      <c r="A5" s="336" t="s">
        <v>114</v>
      </c>
      <c r="B5" s="336">
        <v>257</v>
      </c>
      <c r="C5" s="337">
        <v>217</v>
      </c>
      <c r="D5" s="337">
        <v>193</v>
      </c>
      <c r="E5" s="338">
        <f t="shared" si="0"/>
        <v>-11.059907834101379</v>
      </c>
      <c r="F5" s="197"/>
      <c r="G5" s="198"/>
      <c r="J5" s="117" t="s">
        <v>11</v>
      </c>
    </row>
    <row r="6" spans="1:10" ht="16.5" x14ac:dyDescent="0.3">
      <c r="A6" s="303" t="s">
        <v>115</v>
      </c>
      <c r="B6" s="303">
        <v>3</v>
      </c>
      <c r="C6" s="335">
        <v>3</v>
      </c>
      <c r="D6" s="335">
        <v>3</v>
      </c>
      <c r="E6" s="304">
        <f t="shared" si="0"/>
        <v>0</v>
      </c>
      <c r="F6" s="197"/>
      <c r="G6" s="198"/>
    </row>
    <row r="7" spans="1:10" ht="16.5" x14ac:dyDescent="0.3">
      <c r="A7" s="303" t="s">
        <v>116</v>
      </c>
      <c r="B7" s="303">
        <v>0</v>
      </c>
      <c r="C7" s="335">
        <v>0</v>
      </c>
      <c r="D7" s="335">
        <v>0</v>
      </c>
      <c r="E7" s="345" t="s">
        <v>182</v>
      </c>
      <c r="F7" s="197"/>
      <c r="G7" s="198"/>
    </row>
    <row r="8" spans="1:10" ht="16.5" x14ac:dyDescent="0.3">
      <c r="A8" s="303" t="s">
        <v>117</v>
      </c>
      <c r="B8" s="303">
        <v>36</v>
      </c>
      <c r="C8" s="335">
        <v>32</v>
      </c>
      <c r="D8" s="335">
        <v>31</v>
      </c>
      <c r="E8" s="304">
        <f t="shared" si="0"/>
        <v>-3.125</v>
      </c>
      <c r="F8" s="197"/>
      <c r="G8" s="198"/>
    </row>
    <row r="9" spans="1:10" ht="17.25" thickBot="1" x14ac:dyDescent="0.35">
      <c r="A9" s="308" t="s">
        <v>118</v>
      </c>
      <c r="B9" s="308">
        <v>1</v>
      </c>
      <c r="C9" s="339">
        <v>0</v>
      </c>
      <c r="D9" s="339">
        <v>0</v>
      </c>
      <c r="E9" s="401" t="s">
        <v>182</v>
      </c>
      <c r="F9" s="197"/>
      <c r="G9" s="198"/>
    </row>
    <row r="10" spans="1:10" ht="15.75" thickBot="1" x14ac:dyDescent="0.3">
      <c r="A10" s="341" t="s">
        <v>37</v>
      </c>
      <c r="B10" s="342">
        <f>SUM(B3:B9)</f>
        <v>2765</v>
      </c>
      <c r="C10" s="342">
        <f>SUM(C3:C9)</f>
        <v>2750</v>
      </c>
      <c r="D10" s="342">
        <f>SUM(D3:D9)</f>
        <v>2755</v>
      </c>
      <c r="E10" s="330">
        <f>(D10/C10-1)*100</f>
        <v>0.18181818181817189</v>
      </c>
      <c r="F10" s="199"/>
      <c r="G10" s="200"/>
    </row>
    <row r="11" spans="1:10" ht="15.75" thickBot="1" x14ac:dyDescent="0.3">
      <c r="A11" s="201" t="s">
        <v>119</v>
      </c>
      <c r="B11" s="344"/>
      <c r="F11" s="197"/>
      <c r="G11" s="198"/>
    </row>
    <row r="12" spans="1:10" ht="15" x14ac:dyDescent="0.25">
      <c r="F12" s="197"/>
      <c r="G12" s="198"/>
    </row>
    <row r="13" spans="1:10" x14ac:dyDescent="0.2">
      <c r="C13" s="202"/>
      <c r="D13" s="202"/>
      <c r="E13" s="202"/>
      <c r="F13" s="202"/>
    </row>
    <row r="14" spans="1:10" x14ac:dyDescent="0.2">
      <c r="C14" s="203"/>
      <c r="D14" s="203"/>
      <c r="E14" s="203"/>
      <c r="F14" s="203"/>
    </row>
    <row r="15" spans="1:10" x14ac:dyDescent="0.2">
      <c r="C15" s="203"/>
      <c r="D15" s="203"/>
      <c r="E15" s="203"/>
      <c r="F15" s="203"/>
    </row>
  </sheetData>
  <pageMargins left="0.75" right="0.75" top="1" bottom="1" header="0.5" footer="0.5"/>
  <pageSetup orientation="portrait" r:id="rId1"/>
  <headerFooter alignWithMargins="0"/>
  <ignoredErrors>
    <ignoredError sqref="B10:D10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E99DF-699F-446F-8F1B-4FB473DD931A}">
  <dimension ref="A1:I19"/>
  <sheetViews>
    <sheetView workbookViewId="0">
      <selection activeCell="C37" sqref="C37"/>
    </sheetView>
  </sheetViews>
  <sheetFormatPr defaultRowHeight="12.75" x14ac:dyDescent="0.2"/>
  <cols>
    <col min="1" max="1" width="26.140625" style="117" customWidth="1"/>
    <col min="2" max="3" width="7.140625" style="117" customWidth="1"/>
    <col min="4" max="4" width="7.5703125" style="117" bestFit="1" customWidth="1"/>
    <col min="5" max="5" width="9.28515625" style="117" bestFit="1" customWidth="1"/>
    <col min="6" max="6" width="15.42578125" style="117" bestFit="1" customWidth="1"/>
    <col min="7" max="7" width="18.28515625" style="117" bestFit="1" customWidth="1"/>
    <col min="8" max="8" width="9.140625" style="117"/>
    <col min="9" max="9" width="15.5703125" style="117" bestFit="1" customWidth="1"/>
    <col min="10" max="16384" width="9.140625" style="117"/>
  </cols>
  <sheetData>
    <row r="1" spans="1:9" ht="15" x14ac:dyDescent="0.25">
      <c r="A1" s="204" t="s">
        <v>184</v>
      </c>
      <c r="F1" s="197"/>
      <c r="G1" s="198"/>
    </row>
    <row r="2" spans="1:9" ht="30.75" thickBot="1" x14ac:dyDescent="0.3">
      <c r="A2" s="332" t="s">
        <v>120</v>
      </c>
      <c r="B2" s="332">
        <f>'Table 11'!B2</f>
        <v>2023</v>
      </c>
      <c r="C2" s="332">
        <f>'Table 11'!C2</f>
        <v>2024</v>
      </c>
      <c r="D2" s="332">
        <f>'Table 11'!D2</f>
        <v>2025</v>
      </c>
      <c r="E2" s="333" t="s">
        <v>35</v>
      </c>
      <c r="F2" s="197"/>
      <c r="G2" s="198"/>
    </row>
    <row r="3" spans="1:9" ht="16.5" x14ac:dyDescent="0.3">
      <c r="A3" s="334" t="s">
        <v>112</v>
      </c>
      <c r="B3" s="346">
        <v>19.404300897999999</v>
      </c>
      <c r="C3" s="346">
        <v>7.8289373759999998</v>
      </c>
      <c r="D3" s="346">
        <v>12.874901366</v>
      </c>
      <c r="E3" s="304">
        <f>(D3/C3-1)*100</f>
        <v>64.452731547817137</v>
      </c>
      <c r="F3" s="205"/>
      <c r="G3" s="198"/>
    </row>
    <row r="4" spans="1:9" ht="16.5" x14ac:dyDescent="0.3">
      <c r="A4" s="303" t="s">
        <v>113</v>
      </c>
      <c r="B4" s="346">
        <v>700.76307216800001</v>
      </c>
      <c r="C4" s="346">
        <v>740.39175990399997</v>
      </c>
      <c r="D4" s="346">
        <v>700.62829215099998</v>
      </c>
      <c r="E4" s="304">
        <f t="shared" ref="E4:E6" si="0">(D4/C4-1)*100</f>
        <v>-5.3705983651352041</v>
      </c>
      <c r="F4" s="205"/>
      <c r="G4" s="198"/>
      <c r="I4" s="206"/>
    </row>
    <row r="5" spans="1:9" ht="35.25" customHeight="1" x14ac:dyDescent="0.3">
      <c r="A5" s="336" t="s">
        <v>114</v>
      </c>
      <c r="B5" s="347">
        <v>154.355295805</v>
      </c>
      <c r="C5" s="347">
        <v>113.231956809</v>
      </c>
      <c r="D5" s="347">
        <v>107.53752224199999</v>
      </c>
      <c r="E5" s="338">
        <f t="shared" si="0"/>
        <v>-5.02899952228627</v>
      </c>
      <c r="F5" s="205"/>
      <c r="G5" s="198"/>
    </row>
    <row r="6" spans="1:9" ht="16.5" x14ac:dyDescent="0.3">
      <c r="A6" s="303" t="s">
        <v>115</v>
      </c>
      <c r="B6" s="346">
        <v>0.43191175199999998</v>
      </c>
      <c r="C6" s="346">
        <v>0.47896980900000002</v>
      </c>
      <c r="D6" s="346">
        <v>0.47330471699999999</v>
      </c>
      <c r="E6" s="304">
        <f t="shared" si="0"/>
        <v>-1.1827659893277387</v>
      </c>
      <c r="F6" s="205"/>
      <c r="G6" s="198"/>
    </row>
    <row r="7" spans="1:9" ht="16.5" x14ac:dyDescent="0.3">
      <c r="A7" s="303" t="s">
        <v>116</v>
      </c>
      <c r="B7" s="324">
        <v>0</v>
      </c>
      <c r="C7" s="324">
        <v>0</v>
      </c>
      <c r="D7" s="324">
        <v>0</v>
      </c>
      <c r="E7" s="345" t="s">
        <v>182</v>
      </c>
      <c r="F7" s="205"/>
      <c r="G7" s="198"/>
    </row>
    <row r="8" spans="1:9" ht="16.5" x14ac:dyDescent="0.3">
      <c r="A8" s="303" t="s">
        <v>117</v>
      </c>
      <c r="B8" s="324">
        <v>4.5881341000000004</v>
      </c>
      <c r="C8" s="324">
        <v>3.63</v>
      </c>
      <c r="D8" s="324">
        <v>3.53</v>
      </c>
      <c r="E8" s="304">
        <f>(D8/C8-1)*100</f>
        <v>-2.7548209366391241</v>
      </c>
      <c r="F8" s="205"/>
      <c r="G8" s="198"/>
    </row>
    <row r="9" spans="1:9" ht="17.25" thickBot="1" x14ac:dyDescent="0.35">
      <c r="A9" s="308" t="s">
        <v>118</v>
      </c>
      <c r="B9" s="348">
        <v>0.40858621000000001</v>
      </c>
      <c r="C9" s="348">
        <v>0</v>
      </c>
      <c r="D9" s="348">
        <v>0</v>
      </c>
      <c r="E9" s="345" t="s">
        <v>182</v>
      </c>
      <c r="F9" s="205"/>
      <c r="G9" s="198"/>
    </row>
    <row r="10" spans="1:9" ht="17.25" thickBot="1" x14ac:dyDescent="0.35">
      <c r="A10" s="349" t="s">
        <v>37</v>
      </c>
      <c r="B10" s="350">
        <f>SUM(B3:B9)</f>
        <v>879.95130093299997</v>
      </c>
      <c r="C10" s="350">
        <f t="shared" ref="C10:D10" si="1">SUM(C3:C9)</f>
        <v>865.56162389799988</v>
      </c>
      <c r="D10" s="350">
        <f t="shared" si="1"/>
        <v>825.04402047600001</v>
      </c>
      <c r="E10" s="351">
        <f>(D10/C10-1)*100</f>
        <v>-4.6810766909387125</v>
      </c>
      <c r="F10" s="207"/>
      <c r="G10" s="200"/>
    </row>
    <row r="11" spans="1:9" s="209" customFormat="1" ht="14.25" thickBot="1" x14ac:dyDescent="0.3">
      <c r="A11" s="208" t="s">
        <v>119</v>
      </c>
    </row>
    <row r="14" spans="1:9" x14ac:dyDescent="0.2">
      <c r="B14" s="203"/>
      <c r="C14" s="203"/>
      <c r="D14" s="203"/>
      <c r="E14" s="203"/>
      <c r="F14" s="203"/>
    </row>
    <row r="15" spans="1:9" x14ac:dyDescent="0.2">
      <c r="B15" s="203"/>
      <c r="C15" s="203"/>
      <c r="D15" s="203"/>
      <c r="E15" s="203"/>
      <c r="F15" s="203"/>
    </row>
    <row r="16" spans="1:9" x14ac:dyDescent="0.2">
      <c r="B16" s="203"/>
      <c r="C16" s="203"/>
      <c r="D16" s="203"/>
      <c r="E16" s="203"/>
      <c r="F16" s="203"/>
    </row>
    <row r="17" spans="2:6" x14ac:dyDescent="0.2">
      <c r="B17" s="202"/>
      <c r="C17" s="202"/>
      <c r="D17" s="202"/>
      <c r="E17" s="202"/>
      <c r="F17" s="202"/>
    </row>
    <row r="18" spans="2:6" x14ac:dyDescent="0.2">
      <c r="B18" s="203"/>
      <c r="C18" s="203"/>
      <c r="D18" s="203"/>
      <c r="E18" s="203"/>
      <c r="F18" s="203"/>
    </row>
    <row r="19" spans="2:6" x14ac:dyDescent="0.2">
      <c r="B19" s="203"/>
      <c r="C19" s="203"/>
      <c r="D19" s="203"/>
      <c r="E19" s="203"/>
      <c r="F19" s="203"/>
    </row>
  </sheetData>
  <pageMargins left="0.75" right="0.75" top="1" bottom="1" header="0.5" footer="0.5"/>
  <pageSetup orientation="portrait" r:id="rId1"/>
  <headerFooter alignWithMargins="0"/>
  <ignoredErrors>
    <ignoredError sqref="B10:D10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843D-51BD-4B4B-AB3F-6B593E6A356C}">
  <dimension ref="A1:E19"/>
  <sheetViews>
    <sheetView zoomScaleNormal="100" workbookViewId="0">
      <selection activeCell="C37" sqref="C37"/>
    </sheetView>
  </sheetViews>
  <sheetFormatPr defaultRowHeight="12.75" x14ac:dyDescent="0.2"/>
  <cols>
    <col min="1" max="1" width="16" style="117" customWidth="1"/>
    <col min="2" max="16384" width="9.140625" style="117"/>
  </cols>
  <sheetData>
    <row r="1" spans="1:5" ht="15" x14ac:dyDescent="0.2">
      <c r="A1" s="47" t="s">
        <v>190</v>
      </c>
    </row>
    <row r="2" spans="1:5" ht="17.25" thickBot="1" x14ac:dyDescent="0.35">
      <c r="A2" s="353"/>
      <c r="B2" s="354">
        <f>'Figure 6'!D1</f>
        <v>2022</v>
      </c>
      <c r="C2" s="354">
        <f>'Figure 6'!E1</f>
        <v>2023</v>
      </c>
      <c r="D2" s="354">
        <f>'Figure 6'!F1</f>
        <v>2024</v>
      </c>
      <c r="E2" s="354">
        <f>'Figure 6'!G1</f>
        <v>2025</v>
      </c>
    </row>
    <row r="3" spans="1:5" ht="15" x14ac:dyDescent="0.25">
      <c r="A3" s="357" t="s">
        <v>37</v>
      </c>
      <c r="B3" s="358">
        <f>SUM(B4:B9)</f>
        <v>7148</v>
      </c>
      <c r="C3" s="358">
        <f>SUM(C4:C9)</f>
        <v>5103</v>
      </c>
      <c r="D3" s="358">
        <f>SUM(D4:D9)</f>
        <v>6057</v>
      </c>
      <c r="E3" s="358">
        <f>SUM(E4:E9)</f>
        <v>6440</v>
      </c>
    </row>
    <row r="4" spans="1:5" ht="16.5" x14ac:dyDescent="0.3">
      <c r="A4" s="359" t="s">
        <v>121</v>
      </c>
      <c r="B4" s="360">
        <v>5497</v>
      </c>
      <c r="C4" s="360">
        <v>3910</v>
      </c>
      <c r="D4" s="360">
        <v>4602</v>
      </c>
      <c r="E4" s="360">
        <v>4975</v>
      </c>
    </row>
    <row r="5" spans="1:5" ht="16.5" x14ac:dyDescent="0.3">
      <c r="A5" s="359" t="s">
        <v>122</v>
      </c>
      <c r="B5" s="360">
        <v>10</v>
      </c>
      <c r="C5" s="360">
        <v>4</v>
      </c>
      <c r="D5" s="360">
        <v>8</v>
      </c>
      <c r="E5" s="360">
        <v>12</v>
      </c>
    </row>
    <row r="6" spans="1:5" ht="16.5" x14ac:dyDescent="0.3">
      <c r="A6" s="359" t="s">
        <v>123</v>
      </c>
      <c r="B6" s="360">
        <v>426</v>
      </c>
      <c r="C6" s="360">
        <v>406</v>
      </c>
      <c r="D6" s="360">
        <v>381</v>
      </c>
      <c r="E6" s="360">
        <v>354</v>
      </c>
    </row>
    <row r="7" spans="1:5" ht="16.5" x14ac:dyDescent="0.3">
      <c r="A7" s="359" t="s">
        <v>124</v>
      </c>
      <c r="B7" s="360">
        <v>519</v>
      </c>
      <c r="C7" s="360">
        <v>332</v>
      </c>
      <c r="D7" s="360">
        <v>348</v>
      </c>
      <c r="E7" s="360">
        <v>375</v>
      </c>
    </row>
    <row r="8" spans="1:5" ht="16.5" x14ac:dyDescent="0.3">
      <c r="A8" s="359" t="s">
        <v>125</v>
      </c>
      <c r="B8" s="360">
        <v>163</v>
      </c>
      <c r="C8" s="360">
        <v>112</v>
      </c>
      <c r="D8" s="360">
        <v>315</v>
      </c>
      <c r="E8" s="360">
        <v>269</v>
      </c>
    </row>
    <row r="9" spans="1:5" ht="16.5" x14ac:dyDescent="0.3">
      <c r="A9" s="361" t="s">
        <v>126</v>
      </c>
      <c r="B9" s="360">
        <v>533</v>
      </c>
      <c r="C9" s="360">
        <v>339</v>
      </c>
      <c r="D9" s="360">
        <v>403</v>
      </c>
      <c r="E9" s="360">
        <v>455</v>
      </c>
    </row>
    <row r="10" spans="1:5" ht="16.5" x14ac:dyDescent="0.3">
      <c r="A10" s="362"/>
      <c r="B10" s="363"/>
      <c r="C10" s="360"/>
      <c r="D10" s="360"/>
      <c r="E10" s="363"/>
    </row>
    <row r="11" spans="1:5" ht="15" x14ac:dyDescent="0.25">
      <c r="A11" s="355"/>
      <c r="B11" s="739" t="s">
        <v>185</v>
      </c>
      <c r="C11" s="739"/>
      <c r="D11" s="739"/>
      <c r="E11" s="739"/>
    </row>
    <row r="12" spans="1:5" ht="15" x14ac:dyDescent="0.25">
      <c r="A12" s="364" t="s">
        <v>37</v>
      </c>
      <c r="B12" s="352">
        <v>-20.657120657120654</v>
      </c>
      <c r="C12" s="352">
        <f>(C3/B3-1)*100</f>
        <v>-28.609401231113594</v>
      </c>
      <c r="D12" s="365">
        <f>(D3/C3-1)*100</f>
        <v>18.694885361552039</v>
      </c>
      <c r="E12" s="365">
        <f>(E3/D3-1)*100</f>
        <v>6.32326234109295</v>
      </c>
    </row>
    <row r="13" spans="1:5" ht="16.5" x14ac:dyDescent="0.3">
      <c r="A13" s="359" t="s">
        <v>121</v>
      </c>
      <c r="B13" s="304">
        <v>-23.63156432342317</v>
      </c>
      <c r="C13" s="304">
        <f t="shared" ref="C13:E18" si="0">(C4/B4-1)*100</f>
        <v>-28.870292887029294</v>
      </c>
      <c r="D13" s="304">
        <f>(D4/C4-1)*100</f>
        <v>17.698209718670064</v>
      </c>
      <c r="E13" s="304">
        <f>(E4/D4-1)*100</f>
        <v>8.1051716644936924</v>
      </c>
    </row>
    <row r="14" spans="1:5" ht="16.5" x14ac:dyDescent="0.3">
      <c r="A14" s="359" t="s">
        <v>122</v>
      </c>
      <c r="B14" s="304">
        <v>11.111111111111116</v>
      </c>
      <c r="C14" s="304">
        <f t="shared" si="0"/>
        <v>-60</v>
      </c>
      <c r="D14" s="304">
        <f t="shared" si="0"/>
        <v>100</v>
      </c>
      <c r="E14" s="304">
        <f t="shared" si="0"/>
        <v>50</v>
      </c>
    </row>
    <row r="15" spans="1:5" ht="16.5" x14ac:dyDescent="0.3">
      <c r="A15" s="359" t="s">
        <v>123</v>
      </c>
      <c r="B15" s="304">
        <v>-15.643564356435647</v>
      </c>
      <c r="C15" s="304">
        <f t="shared" si="0"/>
        <v>-4.6948356807511749</v>
      </c>
      <c r="D15" s="304">
        <f t="shared" si="0"/>
        <v>-6.1576354679802936</v>
      </c>
      <c r="E15" s="304">
        <f t="shared" si="0"/>
        <v>-7.0866141732283445</v>
      </c>
    </row>
    <row r="16" spans="1:5" ht="16.5" x14ac:dyDescent="0.3">
      <c r="A16" s="359" t="s">
        <v>124</v>
      </c>
      <c r="B16" s="304">
        <v>27.518427518427522</v>
      </c>
      <c r="C16" s="304">
        <f t="shared" si="0"/>
        <v>-36.030828516377646</v>
      </c>
      <c r="D16" s="304">
        <f t="shared" si="0"/>
        <v>4.8192771084337283</v>
      </c>
      <c r="E16" s="304">
        <f t="shared" si="0"/>
        <v>7.7586206896551824</v>
      </c>
    </row>
    <row r="17" spans="1:5" ht="16.5" x14ac:dyDescent="0.3">
      <c r="A17" s="359" t="s">
        <v>186</v>
      </c>
      <c r="B17" s="304">
        <v>143.28358208955225</v>
      </c>
      <c r="C17" s="304">
        <f t="shared" si="0"/>
        <v>-31.288343558282207</v>
      </c>
      <c r="D17" s="304">
        <f t="shared" si="0"/>
        <v>181.25</v>
      </c>
      <c r="E17" s="304">
        <f t="shared" si="0"/>
        <v>-14.603174603174606</v>
      </c>
    </row>
    <row r="18" spans="1:5" ht="17.25" thickBot="1" x14ac:dyDescent="0.35">
      <c r="A18" s="366" t="s">
        <v>126</v>
      </c>
      <c r="B18" s="340">
        <v>-35.236938031591734</v>
      </c>
      <c r="C18" s="340">
        <f t="shared" si="0"/>
        <v>-36.397748592870549</v>
      </c>
      <c r="D18" s="340">
        <f t="shared" si="0"/>
        <v>18.87905604719764</v>
      </c>
      <c r="E18" s="340">
        <f t="shared" si="0"/>
        <v>12.903225806451623</v>
      </c>
    </row>
    <row r="19" spans="1:5" ht="15.75" thickBot="1" x14ac:dyDescent="0.3">
      <c r="A19" s="356" t="s">
        <v>127</v>
      </c>
      <c r="B19"/>
      <c r="C19"/>
      <c r="D19"/>
      <c r="E19"/>
    </row>
  </sheetData>
  <mergeCells count="1">
    <mergeCell ref="B11:E11"/>
  </mergeCells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3B8AE-DBA0-47B6-B742-D96591524752}">
  <dimension ref="A1:E14"/>
  <sheetViews>
    <sheetView workbookViewId="0">
      <selection activeCell="B2" sqref="B2"/>
    </sheetView>
  </sheetViews>
  <sheetFormatPr defaultColWidth="8.85546875" defaultRowHeight="13.5" x14ac:dyDescent="0.25"/>
  <cols>
    <col min="1" max="1" width="12.42578125" style="136" customWidth="1"/>
    <col min="2" max="16384" width="8.85546875" style="136"/>
  </cols>
  <sheetData>
    <row r="1" spans="1:5" ht="15" customHeight="1" x14ac:dyDescent="0.25">
      <c r="A1" s="133" t="s">
        <v>189</v>
      </c>
    </row>
    <row r="2" spans="1:5" ht="17.25" thickBot="1" x14ac:dyDescent="0.35">
      <c r="A2" s="367"/>
      <c r="B2" s="368">
        <f>'Table 13'!B2</f>
        <v>2022</v>
      </c>
      <c r="C2" s="368">
        <f>'Table 13'!C2</f>
        <v>2023</v>
      </c>
      <c r="D2" s="368">
        <f>'Table 13'!D2</f>
        <v>2024</v>
      </c>
      <c r="E2" s="368">
        <f>'Table 13'!E2</f>
        <v>2025</v>
      </c>
    </row>
    <row r="3" spans="1:5" ht="15" x14ac:dyDescent="0.25">
      <c r="A3" s="370" t="s">
        <v>37</v>
      </c>
      <c r="B3" s="371">
        <f t="shared" ref="B3:D3" si="0">SUM(B4:B7)</f>
        <v>2696</v>
      </c>
      <c r="C3" s="371">
        <f t="shared" si="0"/>
        <v>1923</v>
      </c>
      <c r="D3" s="371">
        <f t="shared" si="0"/>
        <v>1856</v>
      </c>
      <c r="E3" s="371">
        <f>SUM(E4:E7)</f>
        <v>2315</v>
      </c>
    </row>
    <row r="4" spans="1:5" ht="16.5" x14ac:dyDescent="0.3">
      <c r="A4" s="372" t="s">
        <v>128</v>
      </c>
      <c r="B4" s="373">
        <v>2596</v>
      </c>
      <c r="C4" s="373">
        <v>1834</v>
      </c>
      <c r="D4" s="373">
        <v>1797</v>
      </c>
      <c r="E4" s="373">
        <v>2223</v>
      </c>
    </row>
    <row r="5" spans="1:5" ht="16.5" x14ac:dyDescent="0.3">
      <c r="A5" s="372" t="s">
        <v>129</v>
      </c>
      <c r="B5" s="373">
        <v>97</v>
      </c>
      <c r="C5" s="373">
        <v>87</v>
      </c>
      <c r="D5" s="373">
        <v>57</v>
      </c>
      <c r="E5" s="373">
        <v>88</v>
      </c>
    </row>
    <row r="6" spans="1:5" ht="16.5" hidden="1" x14ac:dyDescent="0.3">
      <c r="A6" s="372" t="s">
        <v>187</v>
      </c>
      <c r="B6" s="373"/>
      <c r="C6" s="373"/>
      <c r="D6" s="373">
        <v>1</v>
      </c>
      <c r="E6" s="373">
        <v>3</v>
      </c>
    </row>
    <row r="7" spans="1:5" ht="16.5" x14ac:dyDescent="0.3">
      <c r="A7" s="372" t="s">
        <v>188</v>
      </c>
      <c r="B7" s="373">
        <v>3</v>
      </c>
      <c r="C7" s="373">
        <v>2</v>
      </c>
      <c r="D7" s="373">
        <v>1</v>
      </c>
      <c r="E7" s="373">
        <v>1</v>
      </c>
    </row>
    <row r="8" spans="1:5" ht="16.5" x14ac:dyDescent="0.3">
      <c r="A8" s="374"/>
      <c r="B8" s="374"/>
      <c r="C8" s="374"/>
      <c r="D8" s="374"/>
      <c r="E8" s="374"/>
    </row>
    <row r="9" spans="1:5" ht="15" x14ac:dyDescent="0.25">
      <c r="A9" s="369"/>
      <c r="B9" s="740" t="s">
        <v>185</v>
      </c>
      <c r="C9" s="740"/>
      <c r="D9" s="740"/>
      <c r="E9" s="740"/>
    </row>
    <row r="10" spans="1:5" ht="15" x14ac:dyDescent="0.25">
      <c r="A10" s="375" t="s">
        <v>37</v>
      </c>
      <c r="B10" s="376">
        <v>-7.8605604921394345</v>
      </c>
      <c r="C10" s="376">
        <f t="shared" ref="C10:E12" si="1">(C3/B3-1)*100</f>
        <v>-28.672106824925812</v>
      </c>
      <c r="D10" s="376">
        <f t="shared" si="1"/>
        <v>-3.4841393655746233</v>
      </c>
      <c r="E10" s="376">
        <f t="shared" si="1"/>
        <v>24.730603448275868</v>
      </c>
    </row>
    <row r="11" spans="1:5" ht="16.5" x14ac:dyDescent="0.3">
      <c r="A11" s="372" t="s">
        <v>128</v>
      </c>
      <c r="B11" s="377">
        <v>-8.7201125175808691</v>
      </c>
      <c r="C11" s="377">
        <f t="shared" si="1"/>
        <v>-29.352850539291218</v>
      </c>
      <c r="D11" s="377">
        <f t="shared" si="1"/>
        <v>-2.0174482006543037</v>
      </c>
      <c r="E11" s="377">
        <f t="shared" si="1"/>
        <v>23.706176961602665</v>
      </c>
    </row>
    <row r="12" spans="1:5" ht="16.5" x14ac:dyDescent="0.3">
      <c r="A12" s="372" t="s">
        <v>129</v>
      </c>
      <c r="B12" s="378">
        <v>32.87671232876712</v>
      </c>
      <c r="C12" s="377">
        <f t="shared" si="1"/>
        <v>-10.309278350515461</v>
      </c>
      <c r="D12" s="377">
        <f t="shared" si="1"/>
        <v>-34.482758620689658</v>
      </c>
      <c r="E12" s="377">
        <f t="shared" si="1"/>
        <v>54.385964912280691</v>
      </c>
    </row>
    <row r="13" spans="1:5" ht="16.5" x14ac:dyDescent="0.3">
      <c r="A13" s="372" t="s">
        <v>187</v>
      </c>
      <c r="B13" s="378"/>
      <c r="C13" s="377"/>
      <c r="D13" s="377"/>
      <c r="E13" s="377"/>
    </row>
    <row r="14" spans="1:5" ht="17.25" thickBot="1" x14ac:dyDescent="0.35">
      <c r="A14" s="379" t="s">
        <v>188</v>
      </c>
      <c r="B14" s="380">
        <v>-66.666666666666671</v>
      </c>
      <c r="C14" s="381">
        <f>C7/B7*100-100</f>
        <v>-33.333333333333343</v>
      </c>
      <c r="D14" s="381">
        <f>D7/C7*100-100</f>
        <v>-50</v>
      </c>
      <c r="E14" s="381">
        <f>E7/D7*100-100</f>
        <v>0</v>
      </c>
    </row>
  </sheetData>
  <mergeCells count="1">
    <mergeCell ref="B9:E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462EE-CD81-4D5C-8BEA-658EF32761BE}">
  <dimension ref="A1:E9"/>
  <sheetViews>
    <sheetView showGridLines="0" workbookViewId="0">
      <selection activeCell="G4" sqref="G4"/>
    </sheetView>
  </sheetViews>
  <sheetFormatPr defaultColWidth="11.42578125" defaultRowHeight="15.75" x14ac:dyDescent="0.25"/>
  <cols>
    <col min="1" max="1" width="22.5703125" style="420" customWidth="1"/>
    <col min="2" max="2" width="5.85546875" style="420" customWidth="1"/>
    <col min="3" max="4" width="6.5703125" style="420" customWidth="1"/>
    <col min="5" max="5" width="10.28515625" style="420" customWidth="1"/>
    <col min="6" max="16384" width="11.42578125" style="420"/>
  </cols>
  <sheetData>
    <row r="1" spans="1:5" ht="33" customHeight="1" thickBot="1" x14ac:dyDescent="0.35">
      <c r="A1" s="719" t="s">
        <v>240</v>
      </c>
      <c r="B1" s="719"/>
      <c r="C1" s="719"/>
      <c r="D1" s="719"/>
      <c r="E1" s="719"/>
    </row>
    <row r="2" spans="1:5" ht="16.5" x14ac:dyDescent="0.3">
      <c r="A2" s="431"/>
      <c r="B2" s="431"/>
      <c r="C2" s="431"/>
      <c r="D2" s="431"/>
      <c r="E2" s="432" t="s">
        <v>236</v>
      </c>
    </row>
    <row r="3" spans="1:5" ht="17.25" thickBot="1" x14ac:dyDescent="0.35">
      <c r="A3" s="421"/>
      <c r="B3" s="421">
        <v>2022</v>
      </c>
      <c r="C3" s="421">
        <v>2023</v>
      </c>
      <c r="D3" s="421">
        <v>2024</v>
      </c>
      <c r="E3" s="422">
        <v>2025</v>
      </c>
    </row>
    <row r="4" spans="1:5" ht="16.5" x14ac:dyDescent="0.3">
      <c r="A4" s="423"/>
      <c r="B4" s="424" t="s">
        <v>237</v>
      </c>
      <c r="C4" s="424"/>
      <c r="D4" s="424"/>
      <c r="E4" s="424"/>
    </row>
    <row r="5" spans="1:5" ht="16.5" x14ac:dyDescent="0.3">
      <c r="A5" s="423" t="s">
        <v>238</v>
      </c>
      <c r="B5" s="425">
        <v>5.7756670802881604</v>
      </c>
      <c r="C5" s="425">
        <v>5.8155918263088413</v>
      </c>
      <c r="D5" s="425">
        <v>3.1291307214224684</v>
      </c>
      <c r="E5" s="426">
        <v>2.6236896047489466</v>
      </c>
    </row>
    <row r="6" spans="1:5" ht="16.5" x14ac:dyDescent="0.3">
      <c r="A6" s="423" t="s">
        <v>239</v>
      </c>
      <c r="B6" s="425">
        <v>9.5195390937795565</v>
      </c>
      <c r="C6" s="425">
        <v>3.8</v>
      </c>
      <c r="D6" s="425">
        <v>2.6</v>
      </c>
      <c r="E6" s="426">
        <v>1.9</v>
      </c>
    </row>
    <row r="7" spans="1:5" ht="17.25" thickBot="1" x14ac:dyDescent="0.35">
      <c r="A7" s="421" t="s">
        <v>62</v>
      </c>
      <c r="B7" s="421">
        <v>2.1308870376051456</v>
      </c>
      <c r="C7" s="427">
        <v>3.318859585884129</v>
      </c>
      <c r="D7" s="427">
        <v>2.3653768385463501</v>
      </c>
      <c r="E7" s="428">
        <v>2.8360446321792541</v>
      </c>
    </row>
    <row r="8" spans="1:5" x14ac:dyDescent="0.25">
      <c r="A8" s="429" t="s">
        <v>241</v>
      </c>
      <c r="B8" s="430"/>
      <c r="C8" s="430"/>
      <c r="D8" s="430"/>
      <c r="E8" s="430"/>
    </row>
    <row r="9" spans="1:5" x14ac:dyDescent="0.25">
      <c r="A9" s="420" t="s">
        <v>19</v>
      </c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2FA4-C44A-4B96-BB4F-1B6476B2889E}">
  <sheetPr codeName="Sheet16"/>
  <dimension ref="A1:K10"/>
  <sheetViews>
    <sheetView workbookViewId="0">
      <selection activeCell="B2" sqref="B2:D2"/>
    </sheetView>
  </sheetViews>
  <sheetFormatPr defaultColWidth="9.140625" defaultRowHeight="15" x14ac:dyDescent="0.25"/>
  <cols>
    <col min="1" max="1" width="17.85546875" style="51" customWidth="1"/>
    <col min="2" max="2" width="18.42578125" customWidth="1"/>
    <col min="5" max="5" width="9.140625" customWidth="1"/>
  </cols>
  <sheetData>
    <row r="1" spans="1:11" x14ac:dyDescent="0.25">
      <c r="A1" s="51" t="s">
        <v>319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1" ht="30.75" thickBot="1" x14ac:dyDescent="0.3">
      <c r="A2" s="599"/>
      <c r="B2" s="600">
        <v>45170</v>
      </c>
      <c r="C2" s="600">
        <v>45536</v>
      </c>
      <c r="D2" s="600">
        <v>45901</v>
      </c>
      <c r="E2" s="601" t="s">
        <v>35</v>
      </c>
      <c r="F2" s="51"/>
      <c r="G2" s="51"/>
      <c r="H2" s="51"/>
      <c r="I2" s="51"/>
      <c r="J2" s="51"/>
      <c r="K2" s="51"/>
    </row>
    <row r="3" spans="1:11" ht="16.5" x14ac:dyDescent="0.3">
      <c r="A3" s="602"/>
      <c r="B3" s="741"/>
      <c r="C3" s="741"/>
      <c r="D3" s="741"/>
      <c r="E3" s="603"/>
      <c r="F3" s="51"/>
      <c r="G3" s="51"/>
      <c r="H3" s="51"/>
      <c r="I3" s="51"/>
      <c r="J3" s="51"/>
      <c r="K3" s="51"/>
    </row>
    <row r="4" spans="1:11" ht="16.5" x14ac:dyDescent="0.3">
      <c r="A4" s="604" t="s">
        <v>77</v>
      </c>
      <c r="B4" s="605">
        <v>270.18700000000001</v>
      </c>
      <c r="C4" s="605">
        <v>275.62299999999999</v>
      </c>
      <c r="D4" s="605">
        <v>281.81600000000003</v>
      </c>
      <c r="E4" s="606">
        <f>(D4/C4-1)*100</f>
        <v>2.2469097281431649</v>
      </c>
    </row>
    <row r="5" spans="1:11" ht="16.5" x14ac:dyDescent="0.3">
      <c r="A5" s="604" t="s">
        <v>75</v>
      </c>
      <c r="B5" s="605">
        <v>14.065999999999999</v>
      </c>
      <c r="C5" s="605">
        <v>14.867999999999999</v>
      </c>
      <c r="D5" s="605">
        <v>14.858000000000001</v>
      </c>
      <c r="E5" s="606">
        <f t="shared" ref="E5:E8" si="0">(D5/C5-1)*100</f>
        <v>-6.7258541834802621E-2</v>
      </c>
    </row>
    <row r="6" spans="1:11" ht="16.5" x14ac:dyDescent="0.3">
      <c r="A6" s="604" t="s">
        <v>316</v>
      </c>
      <c r="B6" s="605">
        <v>20.541999999999998</v>
      </c>
      <c r="C6" s="605">
        <v>21.066000000000003</v>
      </c>
      <c r="D6" s="605">
        <v>22.123999999999999</v>
      </c>
      <c r="E6" s="606">
        <f t="shared" si="0"/>
        <v>5.0223108326212573</v>
      </c>
    </row>
    <row r="7" spans="1:11" ht="16.5" x14ac:dyDescent="0.3">
      <c r="A7" s="604" t="s">
        <v>317</v>
      </c>
      <c r="B7" s="605">
        <v>18.242999999999999</v>
      </c>
      <c r="C7" s="605">
        <v>18.957000000000001</v>
      </c>
      <c r="D7" s="605">
        <v>19.497999999999998</v>
      </c>
      <c r="E7" s="606">
        <f t="shared" si="0"/>
        <v>2.8538270823442291</v>
      </c>
    </row>
    <row r="8" spans="1:11" ht="16.5" x14ac:dyDescent="0.3">
      <c r="A8" s="607" t="s">
        <v>37</v>
      </c>
      <c r="B8" s="608">
        <f>B7+B6+B5+B4</f>
        <v>323.03800000000001</v>
      </c>
      <c r="C8" s="608">
        <f>C7+C6+C5+C4</f>
        <v>330.51400000000001</v>
      </c>
      <c r="D8" s="608">
        <f>SUM(D4,D5,D6,D7)</f>
        <v>338.29600000000005</v>
      </c>
      <c r="E8" s="606">
        <f t="shared" si="0"/>
        <v>2.3545144835014575</v>
      </c>
    </row>
    <row r="9" spans="1:11" ht="17.25" thickBot="1" x14ac:dyDescent="0.35">
      <c r="A9" s="609" t="s">
        <v>318</v>
      </c>
      <c r="B9" s="610">
        <f>B4/B8*100</f>
        <v>83.639386078418028</v>
      </c>
      <c r="C9" s="610">
        <f>C4/C8*100</f>
        <v>83.392231493976041</v>
      </c>
      <c r="D9" s="610">
        <f>D4/D8*100</f>
        <v>83.304561685624421</v>
      </c>
      <c r="E9" s="610"/>
    </row>
    <row r="10" spans="1:11" x14ac:dyDescent="0.25">
      <c r="A10" s="51" t="s">
        <v>320</v>
      </c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FD2A-3816-488B-9CE2-4AF6F7A1D61E}">
  <sheetPr codeName="Sheet17"/>
  <dimension ref="A1:AD49"/>
  <sheetViews>
    <sheetView workbookViewId="0">
      <selection activeCell="B1" sqref="B1"/>
    </sheetView>
  </sheetViews>
  <sheetFormatPr defaultColWidth="9.140625" defaultRowHeight="15" x14ac:dyDescent="0.25"/>
  <cols>
    <col min="1" max="1" width="16.5703125" customWidth="1"/>
    <col min="2" max="2" width="7" bestFit="1" customWidth="1"/>
    <col min="3" max="4" width="9.140625" customWidth="1"/>
    <col min="7" max="7" width="9.140625" customWidth="1"/>
    <col min="20" max="20" width="12" customWidth="1"/>
    <col min="21" max="21" width="9.140625" customWidth="1"/>
  </cols>
  <sheetData>
    <row r="1" spans="1:30" x14ac:dyDescent="0.25">
      <c r="A1" s="555"/>
      <c r="B1" s="618">
        <v>44805</v>
      </c>
      <c r="C1" s="619">
        <v>45170</v>
      </c>
      <c r="D1" s="619">
        <v>45536</v>
      </c>
      <c r="E1" s="620">
        <v>45901</v>
      </c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30" ht="15.75" thickBot="1" x14ac:dyDescent="0.3">
      <c r="A2" s="598" t="s">
        <v>321</v>
      </c>
      <c r="B2" s="615">
        <v>429.53600000000006</v>
      </c>
      <c r="C2" s="616">
        <v>936.75400000000002</v>
      </c>
      <c r="D2" s="616">
        <v>792.88000000000022</v>
      </c>
      <c r="E2" s="617">
        <v>777.5569999999999</v>
      </c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</row>
    <row r="3" spans="1:30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</row>
    <row r="4" spans="1:30" x14ac:dyDescent="0.25">
      <c r="A4" s="36"/>
      <c r="B4" s="517"/>
      <c r="C4" s="611"/>
      <c r="D4" s="611"/>
      <c r="E4" s="611"/>
      <c r="F4" s="611"/>
      <c r="G4" s="611"/>
      <c r="H4" s="612"/>
      <c r="I4" s="612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</row>
    <row r="5" spans="1:30" ht="16.5" x14ac:dyDescent="0.3">
      <c r="A5" s="512" t="s">
        <v>322</v>
      </c>
      <c r="B5" s="496"/>
      <c r="C5" s="576"/>
      <c r="D5" s="576"/>
      <c r="E5" s="576"/>
      <c r="F5" s="576"/>
      <c r="G5" s="576"/>
      <c r="H5" s="613"/>
      <c r="I5" s="613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</row>
    <row r="6" spans="1:30" ht="16.5" x14ac:dyDescent="0.3">
      <c r="A6" s="36"/>
      <c r="B6" s="497"/>
      <c r="C6" s="548"/>
      <c r="D6" s="548"/>
      <c r="E6" s="548"/>
      <c r="F6" s="548"/>
      <c r="G6" s="548"/>
      <c r="H6" s="490"/>
      <c r="I6" s="490"/>
      <c r="J6" s="491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</row>
    <row r="7" spans="1:30" ht="16.5" x14ac:dyDescent="0.3">
      <c r="A7" s="36"/>
      <c r="B7" s="497"/>
      <c r="C7" s="548"/>
      <c r="D7" s="548"/>
      <c r="E7" s="548"/>
      <c r="F7" s="548"/>
      <c r="G7" s="548"/>
      <c r="H7" s="490"/>
      <c r="I7" s="490"/>
      <c r="J7" s="491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</row>
    <row r="8" spans="1:30" ht="16.5" x14ac:dyDescent="0.3">
      <c r="A8" s="36"/>
      <c r="B8" s="497"/>
      <c r="C8" s="548"/>
      <c r="D8" s="548"/>
      <c r="E8" s="548"/>
      <c r="F8" s="548"/>
      <c r="G8" s="548"/>
      <c r="H8" s="490"/>
      <c r="I8" s="490"/>
      <c r="J8" s="491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</row>
    <row r="9" spans="1:30" ht="16.5" x14ac:dyDescent="0.3">
      <c r="A9" s="36"/>
      <c r="B9" s="497"/>
      <c r="C9" s="548"/>
      <c r="D9" s="548"/>
      <c r="E9" s="548"/>
      <c r="F9" s="548"/>
      <c r="G9" s="548"/>
      <c r="H9" s="490"/>
      <c r="I9" s="490"/>
      <c r="J9" s="491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</row>
    <row r="10" spans="1:30" ht="16.5" x14ac:dyDescent="0.3">
      <c r="A10" s="36"/>
      <c r="B10" s="614"/>
      <c r="C10" s="548"/>
      <c r="D10" s="548"/>
      <c r="E10" s="548"/>
      <c r="F10" s="548"/>
      <c r="G10" s="548"/>
      <c r="H10" s="490"/>
      <c r="I10" s="490"/>
      <c r="J10" s="491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</row>
    <row r="11" spans="1:30" ht="16.5" x14ac:dyDescent="0.3">
      <c r="A11" s="36"/>
      <c r="B11" s="506"/>
      <c r="C11" s="548"/>
      <c r="D11" s="548"/>
      <c r="E11" s="548"/>
      <c r="F11" s="548"/>
      <c r="G11" s="548"/>
      <c r="H11" s="548"/>
      <c r="I11" s="548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</row>
    <row r="12" spans="1:30" x14ac:dyDescent="0.25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</row>
    <row r="13" spans="1:30" x14ac:dyDescent="0.25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</row>
    <row r="14" spans="1:30" x14ac:dyDescent="0.25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51"/>
      <c r="Y14" s="51"/>
      <c r="Z14" s="51"/>
      <c r="AA14" s="51"/>
      <c r="AB14" s="51"/>
      <c r="AC14" s="51"/>
      <c r="AD14" s="51"/>
    </row>
    <row r="15" spans="1:30" x14ac:dyDescent="0.25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</row>
    <row r="16" spans="1:30" x14ac:dyDescent="0.25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</row>
    <row r="17" spans="1:30" x14ac:dyDescent="0.25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</row>
    <row r="18" spans="1:30" x14ac:dyDescent="0.25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</row>
    <row r="19" spans="1:30" x14ac:dyDescent="0.25">
      <c r="A19" s="51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</row>
    <row r="20" spans="1:30" x14ac:dyDescent="0.25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</row>
    <row r="21" spans="1:30" x14ac:dyDescent="0.25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</row>
    <row r="22" spans="1:30" x14ac:dyDescent="0.25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</row>
    <row r="23" spans="1:30" x14ac:dyDescent="0.25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</row>
    <row r="24" spans="1:30" x14ac:dyDescent="0.25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</row>
    <row r="25" spans="1:30" x14ac:dyDescent="0.25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</row>
    <row r="26" spans="1:30" x14ac:dyDescent="0.25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</row>
    <row r="27" spans="1:30" x14ac:dyDescent="0.25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</row>
    <row r="28" spans="1:30" x14ac:dyDescent="0.25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</row>
    <row r="29" spans="1:30" x14ac:dyDescent="0.25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</row>
    <row r="30" spans="1:30" x14ac:dyDescent="0.25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</row>
    <row r="31" spans="1:30" x14ac:dyDescent="0.25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</row>
    <row r="32" spans="1:30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</row>
    <row r="33" spans="1:30" x14ac:dyDescent="0.2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</row>
    <row r="34" spans="1:30" x14ac:dyDescent="0.25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</row>
    <row r="35" spans="1:30" x14ac:dyDescent="0.25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</row>
    <row r="36" spans="1:30" x14ac:dyDescent="0.2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</row>
    <row r="37" spans="1:30" x14ac:dyDescent="0.2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</row>
    <row r="38" spans="1:30" x14ac:dyDescent="0.25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</row>
    <row r="39" spans="1:30" x14ac:dyDescent="0.25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</row>
    <row r="40" spans="1:30" x14ac:dyDescent="0.25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</row>
    <row r="41" spans="1:30" x14ac:dyDescent="0.25">
      <c r="A41" s="51"/>
      <c r="B41" s="51"/>
      <c r="C41" s="51"/>
      <c r="D41" s="51"/>
      <c r="E41" s="51"/>
      <c r="F41" s="51"/>
      <c r="G41" s="51"/>
      <c r="H41" s="484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</row>
    <row r="42" spans="1:30" x14ac:dyDescent="0.25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</row>
    <row r="43" spans="1:30" x14ac:dyDescent="0.25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</row>
    <row r="44" spans="1:30" x14ac:dyDescent="0.25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</row>
    <row r="45" spans="1:30" x14ac:dyDescent="0.25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</row>
    <row r="46" spans="1:30" x14ac:dyDescent="0.25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</row>
    <row r="47" spans="1:30" x14ac:dyDescent="0.25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</row>
    <row r="48" spans="1:30" x14ac:dyDescent="0.25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x14ac:dyDescent="0.25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</sheetData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672F6-DF60-4F1A-9845-DF508CA47F22}">
  <sheetPr codeName="Sheet21"/>
  <dimension ref="A1:G151"/>
  <sheetViews>
    <sheetView zoomScaleNormal="100" workbookViewId="0">
      <selection activeCell="C3" sqref="C3:E3"/>
    </sheetView>
  </sheetViews>
  <sheetFormatPr defaultRowHeight="15" x14ac:dyDescent="0.25"/>
  <cols>
    <col min="1" max="1" width="1.28515625" customWidth="1"/>
    <col min="2" max="2" width="15.28515625" customWidth="1"/>
    <col min="3" max="3" width="9.7109375" customWidth="1"/>
    <col min="4" max="4" width="8.28515625" customWidth="1"/>
    <col min="5" max="5" width="9.140625" customWidth="1"/>
    <col min="6" max="6" width="9" customWidth="1"/>
  </cols>
  <sheetData>
    <row r="1" spans="1:7" ht="15.75" thickBot="1" x14ac:dyDescent="0.3">
      <c r="A1" s="51"/>
      <c r="B1" s="518" t="s">
        <v>336</v>
      </c>
      <c r="C1" s="51"/>
      <c r="D1" s="51"/>
      <c r="E1" s="51"/>
      <c r="F1" s="51"/>
      <c r="G1" s="51"/>
    </row>
    <row r="2" spans="1:7" ht="15.75" customHeight="1" x14ac:dyDescent="0.25">
      <c r="A2" s="51"/>
      <c r="B2" s="648"/>
      <c r="C2" s="742" t="s">
        <v>332</v>
      </c>
      <c r="D2" s="742"/>
      <c r="E2" s="742"/>
      <c r="F2" s="743" t="s">
        <v>130</v>
      </c>
    </row>
    <row r="3" spans="1:7" ht="15.75" thickBot="1" x14ac:dyDescent="0.3">
      <c r="A3" s="51"/>
      <c r="B3" s="646"/>
      <c r="C3" s="645">
        <v>2023</v>
      </c>
      <c r="D3" s="645">
        <v>2024</v>
      </c>
      <c r="E3" s="645">
        <v>2025</v>
      </c>
      <c r="F3" s="744"/>
    </row>
    <row r="4" spans="1:7" ht="16.5" x14ac:dyDescent="0.3">
      <c r="A4" s="51"/>
      <c r="B4" s="642" t="s">
        <v>329</v>
      </c>
      <c r="C4" s="641">
        <f>C5+C6</f>
        <v>102.81234450000001</v>
      </c>
      <c r="D4" s="641">
        <f>D5+D6</f>
        <v>114.504089162</v>
      </c>
      <c r="E4" s="641">
        <f>E5+E6</f>
        <v>171.05107049999998</v>
      </c>
      <c r="F4" s="640">
        <f t="shared" ref="F4:F12" si="0">IF(D4=0,0,E4/D4*100-100)</f>
        <v>49.384246232462061</v>
      </c>
    </row>
    <row r="5" spans="1:7" x14ac:dyDescent="0.25">
      <c r="A5" s="51"/>
      <c r="B5" s="655" t="s">
        <v>328</v>
      </c>
      <c r="C5" s="654">
        <v>33.495400000000004</v>
      </c>
      <c r="D5" s="654">
        <v>59.322688249999999</v>
      </c>
      <c r="E5" s="654">
        <v>63.377984499999997</v>
      </c>
      <c r="F5" s="652">
        <f t="shared" si="0"/>
        <v>6.8359954169811203</v>
      </c>
    </row>
    <row r="6" spans="1:7" x14ac:dyDescent="0.25">
      <c r="A6" s="51"/>
      <c r="B6" s="655" t="s">
        <v>327</v>
      </c>
      <c r="C6" s="654">
        <v>69.316944500000005</v>
      </c>
      <c r="D6" s="654">
        <v>55.181400912000001</v>
      </c>
      <c r="E6" s="653">
        <v>107.673086</v>
      </c>
      <c r="F6" s="652">
        <f t="shared" si="0"/>
        <v>95.12568405378218</v>
      </c>
    </row>
    <row r="7" spans="1:7" ht="16.5" x14ac:dyDescent="0.3">
      <c r="A7" s="51"/>
      <c r="B7" s="634" t="s">
        <v>326</v>
      </c>
      <c r="C7" s="633">
        <v>55.986376899999996</v>
      </c>
      <c r="D7" s="633">
        <v>45.7348</v>
      </c>
      <c r="E7" s="636">
        <v>12.846550000000001</v>
      </c>
      <c r="F7" s="630">
        <f t="shared" si="0"/>
        <v>-71.910776913859905</v>
      </c>
    </row>
    <row r="8" spans="1:7" ht="16.5" x14ac:dyDescent="0.3">
      <c r="A8" s="51"/>
      <c r="B8" s="634" t="s">
        <v>325</v>
      </c>
      <c r="C8" s="633">
        <v>2.04</v>
      </c>
      <c r="D8" s="633">
        <v>0.25</v>
      </c>
      <c r="E8" s="633">
        <v>7.3440000000000003</v>
      </c>
      <c r="F8" s="630">
        <f t="shared" si="0"/>
        <v>2837.6</v>
      </c>
    </row>
    <row r="9" spans="1:7" ht="16.5" x14ac:dyDescent="0.3">
      <c r="A9" s="51"/>
      <c r="B9" s="634" t="s">
        <v>324</v>
      </c>
      <c r="C9" s="633">
        <v>0</v>
      </c>
      <c r="D9" s="633">
        <v>0</v>
      </c>
      <c r="E9" s="633">
        <v>11.838699999999999</v>
      </c>
      <c r="F9" s="630">
        <f t="shared" si="0"/>
        <v>0</v>
      </c>
    </row>
    <row r="10" spans="1:7" ht="16.5" x14ac:dyDescent="0.3">
      <c r="A10" s="51"/>
      <c r="B10" s="634" t="s">
        <v>323</v>
      </c>
      <c r="C10" s="633">
        <v>0</v>
      </c>
      <c r="D10" s="633">
        <v>2.9249999999999998</v>
      </c>
      <c r="E10" s="633">
        <v>0.75340000000000007</v>
      </c>
      <c r="F10" s="630">
        <f t="shared" si="0"/>
        <v>-74.242735042735035</v>
      </c>
    </row>
    <row r="11" spans="1:7" ht="16.5" x14ac:dyDescent="0.3">
      <c r="A11" s="51"/>
      <c r="B11" s="632" t="s">
        <v>98</v>
      </c>
      <c r="C11" s="631">
        <v>7.6827509999999997</v>
      </c>
      <c r="D11" s="631">
        <v>6.7787199999999999</v>
      </c>
      <c r="E11" s="631">
        <v>48.363500000000002</v>
      </c>
      <c r="F11" s="630">
        <f t="shared" si="0"/>
        <v>613.46065333868353</v>
      </c>
    </row>
    <row r="12" spans="1:7" ht="15.75" thickBot="1" x14ac:dyDescent="0.3">
      <c r="A12" s="51"/>
      <c r="B12" s="626" t="s">
        <v>37</v>
      </c>
      <c r="C12" s="625">
        <f>C4+C7+C8+C9+C10+C11</f>
        <v>168.52147239999999</v>
      </c>
      <c r="D12" s="625">
        <f t="shared" ref="D12:E12" si="1">D4+D7+D8+D9+D10+D11</f>
        <v>170.192609162</v>
      </c>
      <c r="E12" s="625">
        <f t="shared" si="1"/>
        <v>252.19722049999996</v>
      </c>
      <c r="F12" s="624">
        <f t="shared" si="0"/>
        <v>48.183415097622031</v>
      </c>
    </row>
    <row r="13" spans="1:7" x14ac:dyDescent="0.25">
      <c r="A13" s="51"/>
      <c r="B13" t="s">
        <v>338</v>
      </c>
    </row>
    <row r="14" spans="1:7" x14ac:dyDescent="0.25">
      <c r="A14" s="51"/>
    </row>
    <row r="15" spans="1:7" x14ac:dyDescent="0.25">
      <c r="A15" s="51"/>
    </row>
    <row r="16" spans="1:7" x14ac:dyDescent="0.25">
      <c r="A16" s="51"/>
    </row>
    <row r="17" spans="1:1" x14ac:dyDescent="0.25">
      <c r="A17" s="51"/>
    </row>
    <row r="18" spans="1:1" x14ac:dyDescent="0.25">
      <c r="A18" s="51"/>
    </row>
    <row r="19" spans="1:1" x14ac:dyDescent="0.25">
      <c r="A19" s="51"/>
    </row>
    <row r="20" spans="1:1" x14ac:dyDescent="0.25">
      <c r="A20" s="51"/>
    </row>
    <row r="21" spans="1:1" x14ac:dyDescent="0.25">
      <c r="A21" s="51"/>
    </row>
    <row r="22" spans="1:1" x14ac:dyDescent="0.25">
      <c r="A22" s="51"/>
    </row>
    <row r="23" spans="1:1" x14ac:dyDescent="0.25">
      <c r="A23" s="51"/>
    </row>
    <row r="24" spans="1:1" x14ac:dyDescent="0.25">
      <c r="A24" s="51"/>
    </row>
    <row r="25" spans="1:1" x14ac:dyDescent="0.25">
      <c r="A25" s="51"/>
    </row>
    <row r="26" spans="1:1" x14ac:dyDescent="0.25">
      <c r="A26" s="51"/>
    </row>
    <row r="27" spans="1:1" x14ac:dyDescent="0.25">
      <c r="A27" s="51"/>
    </row>
    <row r="28" spans="1:1" x14ac:dyDescent="0.25">
      <c r="A28" s="51"/>
    </row>
    <row r="29" spans="1:1" x14ac:dyDescent="0.25">
      <c r="A29" s="51"/>
    </row>
    <row r="30" spans="1:1" x14ac:dyDescent="0.25">
      <c r="A30" s="51"/>
    </row>
    <row r="31" spans="1:1" x14ac:dyDescent="0.25">
      <c r="A31" s="51"/>
    </row>
    <row r="32" spans="1:1" x14ac:dyDescent="0.25">
      <c r="A32" s="51"/>
    </row>
    <row r="33" spans="1:1" x14ac:dyDescent="0.25">
      <c r="A33" s="51"/>
    </row>
    <row r="34" spans="1:1" x14ac:dyDescent="0.25">
      <c r="A34" s="51"/>
    </row>
    <row r="35" spans="1:1" x14ac:dyDescent="0.25">
      <c r="A35" s="51"/>
    </row>
    <row r="36" spans="1:1" x14ac:dyDescent="0.25">
      <c r="A36" s="51"/>
    </row>
    <row r="37" spans="1:1" x14ac:dyDescent="0.25">
      <c r="A37" s="51"/>
    </row>
    <row r="38" spans="1:1" x14ac:dyDescent="0.25">
      <c r="A38" s="51"/>
    </row>
    <row r="39" spans="1:1" x14ac:dyDescent="0.25">
      <c r="A39" s="51"/>
    </row>
    <row r="40" spans="1:1" x14ac:dyDescent="0.25">
      <c r="A40" s="51"/>
    </row>
    <row r="41" spans="1:1" x14ac:dyDescent="0.25">
      <c r="A41" s="51"/>
    </row>
    <row r="42" spans="1:1" x14ac:dyDescent="0.25">
      <c r="A42" s="51"/>
    </row>
    <row r="43" spans="1:1" x14ac:dyDescent="0.25">
      <c r="A43" s="51"/>
    </row>
    <row r="44" spans="1:1" x14ac:dyDescent="0.25">
      <c r="A44" s="51"/>
    </row>
    <row r="45" spans="1:1" x14ac:dyDescent="0.25">
      <c r="A45" s="51"/>
    </row>
    <row r="46" spans="1:1" x14ac:dyDescent="0.25">
      <c r="A46" s="51"/>
    </row>
    <row r="47" spans="1:1" x14ac:dyDescent="0.25">
      <c r="A47" s="51"/>
    </row>
    <row r="48" spans="1:1" x14ac:dyDescent="0.25">
      <c r="A48" s="51"/>
    </row>
    <row r="49" spans="1:1" x14ac:dyDescent="0.25">
      <c r="A49" s="51"/>
    </row>
    <row r="50" spans="1:1" x14ac:dyDescent="0.25">
      <c r="A50" s="51"/>
    </row>
    <row r="51" spans="1:1" x14ac:dyDescent="0.25">
      <c r="A51" s="51"/>
    </row>
    <row r="52" spans="1:1" x14ac:dyDescent="0.25">
      <c r="A52" s="51"/>
    </row>
    <row r="53" spans="1:1" x14ac:dyDescent="0.25">
      <c r="A53" s="51"/>
    </row>
    <row r="54" spans="1:1" x14ac:dyDescent="0.25">
      <c r="A54" s="51"/>
    </row>
    <row r="55" spans="1:1" x14ac:dyDescent="0.25">
      <c r="A55" s="51"/>
    </row>
    <row r="56" spans="1:1" x14ac:dyDescent="0.25">
      <c r="A56" s="51"/>
    </row>
    <row r="57" spans="1:1" x14ac:dyDescent="0.25">
      <c r="A57" s="51"/>
    </row>
    <row r="58" spans="1:1" x14ac:dyDescent="0.25">
      <c r="A58" s="51"/>
    </row>
    <row r="59" spans="1:1" x14ac:dyDescent="0.25">
      <c r="A59" s="51"/>
    </row>
    <row r="60" spans="1:1" x14ac:dyDescent="0.25">
      <c r="A60" s="51"/>
    </row>
    <row r="61" spans="1:1" x14ac:dyDescent="0.25">
      <c r="A61" s="51"/>
    </row>
    <row r="62" spans="1:1" x14ac:dyDescent="0.25">
      <c r="A62" s="51"/>
    </row>
    <row r="63" spans="1:1" x14ac:dyDescent="0.25">
      <c r="A63" s="51"/>
    </row>
    <row r="64" spans="1:1" x14ac:dyDescent="0.25">
      <c r="A64" s="51"/>
    </row>
    <row r="65" spans="1:1" x14ac:dyDescent="0.25">
      <c r="A65" s="51"/>
    </row>
    <row r="66" spans="1:1" x14ac:dyDescent="0.25">
      <c r="A66" s="51"/>
    </row>
    <row r="67" spans="1:1" x14ac:dyDescent="0.25">
      <c r="A67" s="51"/>
    </row>
    <row r="68" spans="1:1" x14ac:dyDescent="0.25">
      <c r="A68" s="51"/>
    </row>
    <row r="69" spans="1:1" x14ac:dyDescent="0.25">
      <c r="A69" s="51"/>
    </row>
    <row r="70" spans="1:1" x14ac:dyDescent="0.25">
      <c r="A70" s="51"/>
    </row>
    <row r="71" spans="1:1" x14ac:dyDescent="0.25">
      <c r="A71" s="51"/>
    </row>
    <row r="72" spans="1:1" x14ac:dyDescent="0.25">
      <c r="A72" s="51"/>
    </row>
    <row r="73" spans="1:1" x14ac:dyDescent="0.25">
      <c r="A73" s="51"/>
    </row>
    <row r="74" spans="1:1" x14ac:dyDescent="0.25">
      <c r="A74" s="51"/>
    </row>
    <row r="75" spans="1:1" x14ac:dyDescent="0.25">
      <c r="A75" s="51"/>
    </row>
    <row r="76" spans="1:1" x14ac:dyDescent="0.25">
      <c r="A76" s="51"/>
    </row>
    <row r="77" spans="1:1" x14ac:dyDescent="0.25">
      <c r="A77" s="51"/>
    </row>
    <row r="78" spans="1:1" x14ac:dyDescent="0.25">
      <c r="A78" s="51"/>
    </row>
    <row r="79" spans="1:1" x14ac:dyDescent="0.25">
      <c r="A79" s="51"/>
    </row>
    <row r="80" spans="1:1" x14ac:dyDescent="0.25">
      <c r="A80" s="51"/>
    </row>
    <row r="81" spans="1:1" x14ac:dyDescent="0.25">
      <c r="A81" s="51"/>
    </row>
    <row r="82" spans="1:1" x14ac:dyDescent="0.25">
      <c r="A82" s="51"/>
    </row>
    <row r="83" spans="1:1" x14ac:dyDescent="0.25">
      <c r="A83" s="51"/>
    </row>
    <row r="84" spans="1:1" x14ac:dyDescent="0.25">
      <c r="A84" s="51"/>
    </row>
    <row r="85" spans="1:1" x14ac:dyDescent="0.25">
      <c r="A85" s="51"/>
    </row>
    <row r="86" spans="1:1" x14ac:dyDescent="0.25">
      <c r="A86" s="51"/>
    </row>
    <row r="87" spans="1:1" x14ac:dyDescent="0.25">
      <c r="A87" s="51"/>
    </row>
    <row r="88" spans="1:1" x14ac:dyDescent="0.25">
      <c r="A88" s="51"/>
    </row>
    <row r="89" spans="1:1" x14ac:dyDescent="0.25">
      <c r="A89" s="51"/>
    </row>
    <row r="90" spans="1:1" x14ac:dyDescent="0.25">
      <c r="A90" s="51"/>
    </row>
    <row r="91" spans="1:1" x14ac:dyDescent="0.25">
      <c r="A91" s="51"/>
    </row>
    <row r="92" spans="1:1" x14ac:dyDescent="0.25">
      <c r="A92" s="51"/>
    </row>
    <row r="93" spans="1:1" x14ac:dyDescent="0.25">
      <c r="A93" s="51"/>
    </row>
    <row r="94" spans="1:1" x14ac:dyDescent="0.25">
      <c r="A94" s="51"/>
    </row>
    <row r="95" spans="1:1" x14ac:dyDescent="0.25">
      <c r="A95" s="51"/>
    </row>
    <row r="96" spans="1:1" x14ac:dyDescent="0.25">
      <c r="A96" s="51"/>
    </row>
    <row r="97" spans="1:1" x14ac:dyDescent="0.25">
      <c r="A97" s="51"/>
    </row>
    <row r="98" spans="1:1" x14ac:dyDescent="0.25">
      <c r="A98" s="51"/>
    </row>
    <row r="99" spans="1:1" x14ac:dyDescent="0.25">
      <c r="A99" s="51"/>
    </row>
    <row r="100" spans="1:1" x14ac:dyDescent="0.25">
      <c r="A100" s="51"/>
    </row>
    <row r="101" spans="1:1" x14ac:dyDescent="0.25">
      <c r="A101" s="51"/>
    </row>
    <row r="102" spans="1:1" x14ac:dyDescent="0.25">
      <c r="A102" s="51"/>
    </row>
    <row r="103" spans="1:1" x14ac:dyDescent="0.25">
      <c r="A103" s="51"/>
    </row>
    <row r="104" spans="1:1" x14ac:dyDescent="0.25">
      <c r="A104" s="51"/>
    </row>
    <row r="105" spans="1:1" x14ac:dyDescent="0.25">
      <c r="A105" s="51"/>
    </row>
    <row r="106" spans="1:1" x14ac:dyDescent="0.25">
      <c r="A106" s="51"/>
    </row>
    <row r="107" spans="1:1" x14ac:dyDescent="0.25">
      <c r="A107" s="51"/>
    </row>
    <row r="108" spans="1:1" x14ac:dyDescent="0.25">
      <c r="A108" s="51"/>
    </row>
    <row r="109" spans="1:1" x14ac:dyDescent="0.25">
      <c r="A109" s="51"/>
    </row>
    <row r="110" spans="1:1" x14ac:dyDescent="0.25">
      <c r="A110" s="51"/>
    </row>
    <row r="111" spans="1:1" x14ac:dyDescent="0.25">
      <c r="A111" s="51"/>
    </row>
    <row r="112" spans="1:1" x14ac:dyDescent="0.25">
      <c r="A112" s="51"/>
    </row>
    <row r="113" spans="1:1" x14ac:dyDescent="0.25">
      <c r="A113" s="51"/>
    </row>
    <row r="114" spans="1:1" x14ac:dyDescent="0.25">
      <c r="A114" s="51"/>
    </row>
    <row r="115" spans="1:1" x14ac:dyDescent="0.25">
      <c r="A115" s="51"/>
    </row>
    <row r="116" spans="1:1" x14ac:dyDescent="0.25">
      <c r="A116" s="51"/>
    </row>
    <row r="117" spans="1:1" x14ac:dyDescent="0.25">
      <c r="A117" s="51"/>
    </row>
    <row r="118" spans="1:1" x14ac:dyDescent="0.25">
      <c r="A118" s="51"/>
    </row>
    <row r="119" spans="1:1" x14ac:dyDescent="0.25">
      <c r="A119" s="51"/>
    </row>
    <row r="120" spans="1:1" x14ac:dyDescent="0.25">
      <c r="A120" s="51"/>
    </row>
    <row r="121" spans="1:1" x14ac:dyDescent="0.25">
      <c r="A121" s="51"/>
    </row>
    <row r="122" spans="1:1" x14ac:dyDescent="0.25">
      <c r="A122" s="51"/>
    </row>
    <row r="123" spans="1:1" x14ac:dyDescent="0.25">
      <c r="A123" s="51"/>
    </row>
    <row r="124" spans="1:1" x14ac:dyDescent="0.25">
      <c r="A124" s="51"/>
    </row>
    <row r="125" spans="1:1" x14ac:dyDescent="0.25">
      <c r="A125" s="51"/>
    </row>
    <row r="126" spans="1:1" x14ac:dyDescent="0.25">
      <c r="A126" s="51"/>
    </row>
    <row r="127" spans="1:1" x14ac:dyDescent="0.25">
      <c r="A127" s="51"/>
    </row>
    <row r="128" spans="1:1" x14ac:dyDescent="0.25">
      <c r="A128" s="51"/>
    </row>
    <row r="129" spans="1:1" x14ac:dyDescent="0.25">
      <c r="A129" s="51"/>
    </row>
    <row r="130" spans="1:1" x14ac:dyDescent="0.25">
      <c r="A130" s="51"/>
    </row>
    <row r="131" spans="1:1" x14ac:dyDescent="0.25">
      <c r="A131" s="51"/>
    </row>
    <row r="132" spans="1:1" x14ac:dyDescent="0.25">
      <c r="A132" s="51"/>
    </row>
    <row r="133" spans="1:1" x14ac:dyDescent="0.25">
      <c r="A133" s="51"/>
    </row>
    <row r="134" spans="1:1" x14ac:dyDescent="0.25">
      <c r="A134" s="51"/>
    </row>
    <row r="135" spans="1:1" x14ac:dyDescent="0.25">
      <c r="A135" s="51"/>
    </row>
    <row r="136" spans="1:1" x14ac:dyDescent="0.25">
      <c r="A136" s="51"/>
    </row>
    <row r="137" spans="1:1" x14ac:dyDescent="0.25">
      <c r="A137" s="51"/>
    </row>
    <row r="138" spans="1:1" x14ac:dyDescent="0.25">
      <c r="A138" s="51"/>
    </row>
    <row r="139" spans="1:1" x14ac:dyDescent="0.25">
      <c r="A139" s="51"/>
    </row>
    <row r="140" spans="1:1" x14ac:dyDescent="0.25">
      <c r="A140" s="51"/>
    </row>
    <row r="141" spans="1:1" x14ac:dyDescent="0.25">
      <c r="A141" s="51"/>
    </row>
    <row r="142" spans="1:1" x14ac:dyDescent="0.25">
      <c r="A142" s="51"/>
    </row>
    <row r="143" spans="1:1" x14ac:dyDescent="0.25">
      <c r="A143" s="51"/>
    </row>
    <row r="144" spans="1:1" x14ac:dyDescent="0.25">
      <c r="A144" s="51"/>
    </row>
    <row r="145" spans="1:1" x14ac:dyDescent="0.25">
      <c r="A145" s="51"/>
    </row>
    <row r="146" spans="1:1" x14ac:dyDescent="0.25">
      <c r="A146" s="51"/>
    </row>
    <row r="147" spans="1:1" x14ac:dyDescent="0.25">
      <c r="A147" s="51"/>
    </row>
    <row r="148" spans="1:1" x14ac:dyDescent="0.25">
      <c r="A148" s="51"/>
    </row>
    <row r="149" spans="1:1" x14ac:dyDescent="0.25">
      <c r="A149" s="51"/>
    </row>
    <row r="150" spans="1:1" x14ac:dyDescent="0.25">
      <c r="A150" s="51"/>
    </row>
    <row r="151" spans="1:1" x14ac:dyDescent="0.25">
      <c r="A151" s="51"/>
    </row>
  </sheetData>
  <mergeCells count="2">
    <mergeCell ref="C2:E2"/>
    <mergeCell ref="F2:F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BD3B9-B772-46E0-94DB-F2CC5FCA8E36}">
  <sheetPr codeName="Sheet20"/>
  <dimension ref="A1:I148"/>
  <sheetViews>
    <sheetView zoomScaleNormal="100" workbookViewId="0">
      <selection activeCell="F2" sqref="F2:F3"/>
    </sheetView>
  </sheetViews>
  <sheetFormatPr defaultRowHeight="15" x14ac:dyDescent="0.25"/>
  <cols>
    <col min="1" max="1" width="1.7109375" customWidth="1"/>
    <col min="2" max="2" width="15.28515625" customWidth="1"/>
    <col min="3" max="3" width="9.7109375" customWidth="1"/>
    <col min="4" max="4" width="8.28515625" customWidth="1"/>
    <col min="5" max="5" width="9.140625" customWidth="1"/>
    <col min="6" max="6" width="9" customWidth="1"/>
  </cols>
  <sheetData>
    <row r="1" spans="1:9" ht="15.75" thickBot="1" x14ac:dyDescent="0.3">
      <c r="A1" s="51"/>
      <c r="B1" s="518" t="s">
        <v>337</v>
      </c>
      <c r="C1" s="51"/>
      <c r="D1" s="51"/>
      <c r="E1" s="51"/>
      <c r="F1" s="51"/>
      <c r="G1" s="51"/>
    </row>
    <row r="2" spans="1:9" ht="15.75" customHeight="1" x14ac:dyDescent="0.25">
      <c r="A2" s="51"/>
      <c r="B2" s="648"/>
      <c r="C2" s="745" t="s">
        <v>335</v>
      </c>
      <c r="D2" s="745"/>
      <c r="E2" s="745"/>
      <c r="F2" s="743" t="s">
        <v>130</v>
      </c>
    </row>
    <row r="3" spans="1:9" ht="15.75" thickBot="1" x14ac:dyDescent="0.3">
      <c r="A3" s="51"/>
      <c r="B3" s="646"/>
      <c r="C3" s="645">
        <v>2023</v>
      </c>
      <c r="D3" s="645">
        <v>2024</v>
      </c>
      <c r="E3" s="665">
        <v>45809</v>
      </c>
      <c r="F3" s="744"/>
    </row>
    <row r="4" spans="1:9" ht="16.5" x14ac:dyDescent="0.3">
      <c r="A4" s="51"/>
      <c r="B4" s="642" t="s">
        <v>329</v>
      </c>
      <c r="C4" s="664">
        <f>C5+C6</f>
        <v>161</v>
      </c>
      <c r="D4" s="664">
        <f>D5+D6</f>
        <v>184</v>
      </c>
      <c r="E4" s="664">
        <f>E5+E6</f>
        <v>238</v>
      </c>
      <c r="F4" s="640">
        <f t="shared" ref="F4:F12" si="0">IF(D4=0,0,E4/D4*100-100)</f>
        <v>29.34782608695653</v>
      </c>
    </row>
    <row r="5" spans="1:9" x14ac:dyDescent="0.25">
      <c r="A5" s="51"/>
      <c r="B5" s="655" t="s">
        <v>328</v>
      </c>
      <c r="C5" s="662">
        <v>77</v>
      </c>
      <c r="D5" s="662">
        <v>118</v>
      </c>
      <c r="E5" s="662">
        <v>156</v>
      </c>
      <c r="F5" s="652">
        <f t="shared" si="0"/>
        <v>32.203389830508485</v>
      </c>
    </row>
    <row r="6" spans="1:9" x14ac:dyDescent="0.25">
      <c r="A6" s="51"/>
      <c r="B6" s="655" t="s">
        <v>327</v>
      </c>
      <c r="C6" s="662">
        <v>84</v>
      </c>
      <c r="D6" s="662">
        <v>66</v>
      </c>
      <c r="E6" s="662">
        <v>82</v>
      </c>
      <c r="F6" s="652">
        <f t="shared" si="0"/>
        <v>24.242424242424249</v>
      </c>
    </row>
    <row r="7" spans="1:9" ht="16.5" x14ac:dyDescent="0.3">
      <c r="A7" s="51"/>
      <c r="B7" s="634" t="s">
        <v>326</v>
      </c>
      <c r="C7" s="660">
        <v>38</v>
      </c>
      <c r="D7" s="660">
        <v>42</v>
      </c>
      <c r="E7" s="660">
        <v>31</v>
      </c>
      <c r="F7" s="630">
        <f t="shared" si="0"/>
        <v>-26.19047619047619</v>
      </c>
    </row>
    <row r="8" spans="1:9" ht="16.5" x14ac:dyDescent="0.3">
      <c r="A8" s="51"/>
      <c r="B8" s="634" t="s">
        <v>325</v>
      </c>
      <c r="C8" s="660">
        <v>6</v>
      </c>
      <c r="D8" s="660">
        <v>4</v>
      </c>
      <c r="E8" s="660">
        <v>8</v>
      </c>
      <c r="F8" s="630">
        <f t="shared" si="0"/>
        <v>100</v>
      </c>
    </row>
    <row r="9" spans="1:9" ht="16.5" x14ac:dyDescent="0.3">
      <c r="A9" s="51"/>
      <c r="B9" s="634" t="s">
        <v>324</v>
      </c>
      <c r="C9" s="666">
        <v>0</v>
      </c>
      <c r="D9" s="666">
        <v>0</v>
      </c>
      <c r="E9" s="666">
        <v>3</v>
      </c>
      <c r="F9" s="667">
        <f t="shared" si="0"/>
        <v>0</v>
      </c>
    </row>
    <row r="10" spans="1:9" ht="16.5" x14ac:dyDescent="0.3">
      <c r="A10" s="51"/>
      <c r="B10" s="634" t="s">
        <v>323</v>
      </c>
      <c r="C10" s="660">
        <v>5</v>
      </c>
      <c r="D10" s="660">
        <v>12</v>
      </c>
      <c r="E10" s="660">
        <v>19</v>
      </c>
      <c r="F10" s="630">
        <f t="shared" si="0"/>
        <v>58.333333333333314</v>
      </c>
    </row>
    <row r="11" spans="1:9" ht="16.5" x14ac:dyDescent="0.3">
      <c r="A11" s="51"/>
      <c r="B11" s="632" t="s">
        <v>98</v>
      </c>
      <c r="C11" s="659">
        <v>134</v>
      </c>
      <c r="D11" s="659">
        <v>151</v>
      </c>
      <c r="E11" s="659">
        <v>176</v>
      </c>
      <c r="F11" s="630">
        <f t="shared" si="0"/>
        <v>16.556291390728475</v>
      </c>
    </row>
    <row r="12" spans="1:9" ht="15.75" thickBot="1" x14ac:dyDescent="0.3">
      <c r="A12" s="51"/>
      <c r="B12" s="626" t="s">
        <v>37</v>
      </c>
      <c r="C12" s="657">
        <f>C4+C7+C8+C9+C10+C11</f>
        <v>344</v>
      </c>
      <c r="D12" s="657">
        <f t="shared" ref="D12:E12" si="1">D4+D7+D8+D9+D10+D11</f>
        <v>393</v>
      </c>
      <c r="E12" s="657">
        <f t="shared" si="1"/>
        <v>475</v>
      </c>
      <c r="F12" s="624">
        <f t="shared" si="0"/>
        <v>20.86513994910942</v>
      </c>
    </row>
    <row r="13" spans="1:9" x14ac:dyDescent="0.25">
      <c r="A13" s="36"/>
      <c r="B13" s="51" t="s">
        <v>338</v>
      </c>
      <c r="C13" s="51"/>
      <c r="D13" s="51"/>
      <c r="E13" s="51"/>
      <c r="F13" s="51"/>
      <c r="G13" s="51"/>
      <c r="H13" s="51"/>
      <c r="I13" s="51"/>
    </row>
    <row r="14" spans="1:9" x14ac:dyDescent="0.25">
      <c r="A14" s="36"/>
      <c r="B14" s="51"/>
      <c r="C14" s="51"/>
      <c r="D14" s="51"/>
      <c r="E14" s="51"/>
      <c r="F14" s="51"/>
      <c r="G14" s="51"/>
      <c r="H14" s="51"/>
      <c r="I14" s="51"/>
    </row>
    <row r="15" spans="1:9" x14ac:dyDescent="0.25">
      <c r="A15" s="36"/>
      <c r="B15" s="51"/>
      <c r="C15" s="51"/>
      <c r="D15" s="51"/>
      <c r="E15" s="51"/>
      <c r="F15" s="51"/>
      <c r="G15" s="51"/>
      <c r="H15" s="51"/>
      <c r="I15" s="51"/>
    </row>
    <row r="16" spans="1:9" x14ac:dyDescent="0.25">
      <c r="A16" s="36"/>
      <c r="B16" s="51"/>
      <c r="C16" s="51"/>
      <c r="D16" s="51"/>
      <c r="E16" s="51"/>
      <c r="F16" s="51"/>
      <c r="G16" s="51"/>
      <c r="H16" s="51"/>
      <c r="I16" s="51"/>
    </row>
    <row r="17" spans="1:9" x14ac:dyDescent="0.25">
      <c r="A17" s="36"/>
      <c r="B17" s="51"/>
      <c r="C17" s="51"/>
      <c r="D17" s="51"/>
      <c r="E17" s="51"/>
      <c r="F17" s="51"/>
      <c r="G17" s="51"/>
      <c r="H17" s="51"/>
      <c r="I17" s="51"/>
    </row>
    <row r="18" spans="1:9" x14ac:dyDescent="0.25">
      <c r="A18" s="51"/>
      <c r="B18" s="51"/>
      <c r="C18" s="51"/>
      <c r="D18" s="51"/>
      <c r="E18" s="51"/>
      <c r="F18" s="51"/>
      <c r="G18" s="51"/>
      <c r="H18" s="51"/>
      <c r="I18" s="51"/>
    </row>
    <row r="19" spans="1:9" x14ac:dyDescent="0.25">
      <c r="A19" s="51"/>
    </row>
    <row r="20" spans="1:9" x14ac:dyDescent="0.25">
      <c r="A20" s="51"/>
    </row>
    <row r="21" spans="1:9" x14ac:dyDescent="0.25">
      <c r="A21" s="51"/>
    </row>
    <row r="22" spans="1:9" x14ac:dyDescent="0.25">
      <c r="A22" s="51"/>
    </row>
    <row r="23" spans="1:9" x14ac:dyDescent="0.25">
      <c r="A23" s="51"/>
    </row>
    <row r="24" spans="1:9" x14ac:dyDescent="0.25">
      <c r="A24" s="51"/>
    </row>
    <row r="25" spans="1:9" x14ac:dyDescent="0.25">
      <c r="A25" s="51"/>
    </row>
    <row r="26" spans="1:9" x14ac:dyDescent="0.25">
      <c r="A26" s="51"/>
    </row>
    <row r="27" spans="1:9" x14ac:dyDescent="0.25">
      <c r="A27" s="51"/>
    </row>
    <row r="28" spans="1:9" x14ac:dyDescent="0.25">
      <c r="A28" s="51"/>
    </row>
    <row r="29" spans="1:9" x14ac:dyDescent="0.25">
      <c r="A29" s="51"/>
    </row>
    <row r="30" spans="1:9" x14ac:dyDescent="0.25">
      <c r="A30" s="51"/>
    </row>
    <row r="31" spans="1:9" x14ac:dyDescent="0.25">
      <c r="A31" s="51"/>
    </row>
    <row r="32" spans="1:9" x14ac:dyDescent="0.25">
      <c r="A32" s="51"/>
    </row>
    <row r="33" spans="1:1" x14ac:dyDescent="0.25">
      <c r="A33" s="51"/>
    </row>
    <row r="34" spans="1:1" x14ac:dyDescent="0.25">
      <c r="A34" s="51"/>
    </row>
    <row r="35" spans="1:1" x14ac:dyDescent="0.25">
      <c r="A35" s="51"/>
    </row>
    <row r="36" spans="1:1" x14ac:dyDescent="0.25">
      <c r="A36" s="51"/>
    </row>
    <row r="37" spans="1:1" x14ac:dyDescent="0.25">
      <c r="A37" s="51"/>
    </row>
    <row r="38" spans="1:1" x14ac:dyDescent="0.25">
      <c r="A38" s="51"/>
    </row>
    <row r="39" spans="1:1" x14ac:dyDescent="0.25">
      <c r="A39" s="51"/>
    </row>
    <row r="40" spans="1:1" x14ac:dyDescent="0.25">
      <c r="A40" s="51"/>
    </row>
    <row r="41" spans="1:1" x14ac:dyDescent="0.25">
      <c r="A41" s="51"/>
    </row>
    <row r="42" spans="1:1" x14ac:dyDescent="0.25">
      <c r="A42" s="51"/>
    </row>
    <row r="43" spans="1:1" x14ac:dyDescent="0.25">
      <c r="A43" s="51"/>
    </row>
    <row r="44" spans="1:1" x14ac:dyDescent="0.25">
      <c r="A44" s="51"/>
    </row>
    <row r="45" spans="1:1" x14ac:dyDescent="0.25">
      <c r="A45" s="51"/>
    </row>
    <row r="46" spans="1:1" x14ac:dyDescent="0.25">
      <c r="A46" s="51"/>
    </row>
    <row r="47" spans="1:1" x14ac:dyDescent="0.25">
      <c r="A47" s="51"/>
    </row>
    <row r="48" spans="1:1" x14ac:dyDescent="0.25">
      <c r="A48" s="51"/>
    </row>
    <row r="49" spans="1:1" x14ac:dyDescent="0.25">
      <c r="A49" s="51"/>
    </row>
    <row r="50" spans="1:1" x14ac:dyDescent="0.25">
      <c r="A50" s="51"/>
    </row>
    <row r="51" spans="1:1" x14ac:dyDescent="0.25">
      <c r="A51" s="51"/>
    </row>
    <row r="52" spans="1:1" x14ac:dyDescent="0.25">
      <c r="A52" s="51"/>
    </row>
    <row r="53" spans="1:1" x14ac:dyDescent="0.25">
      <c r="A53" s="51"/>
    </row>
    <row r="54" spans="1:1" x14ac:dyDescent="0.25">
      <c r="A54" s="51"/>
    </row>
    <row r="55" spans="1:1" x14ac:dyDescent="0.25">
      <c r="A55" s="51"/>
    </row>
    <row r="56" spans="1:1" x14ac:dyDescent="0.25">
      <c r="A56" s="51"/>
    </row>
    <row r="57" spans="1:1" x14ac:dyDescent="0.25">
      <c r="A57" s="51"/>
    </row>
    <row r="58" spans="1:1" x14ac:dyDescent="0.25">
      <c r="A58" s="51"/>
    </row>
    <row r="59" spans="1:1" x14ac:dyDescent="0.25">
      <c r="A59" s="51"/>
    </row>
    <row r="60" spans="1:1" x14ac:dyDescent="0.25">
      <c r="A60" s="51"/>
    </row>
    <row r="61" spans="1:1" x14ac:dyDescent="0.25">
      <c r="A61" s="51"/>
    </row>
    <row r="62" spans="1:1" x14ac:dyDescent="0.25">
      <c r="A62" s="51"/>
    </row>
    <row r="63" spans="1:1" x14ac:dyDescent="0.25">
      <c r="A63" s="51"/>
    </row>
    <row r="64" spans="1:1" x14ac:dyDescent="0.25">
      <c r="A64" s="51"/>
    </row>
    <row r="65" spans="1:1" x14ac:dyDescent="0.25">
      <c r="A65" s="51"/>
    </row>
    <row r="66" spans="1:1" x14ac:dyDescent="0.25">
      <c r="A66" s="51"/>
    </row>
    <row r="67" spans="1:1" x14ac:dyDescent="0.25">
      <c r="A67" s="51"/>
    </row>
    <row r="68" spans="1:1" x14ac:dyDescent="0.25">
      <c r="A68" s="51"/>
    </row>
    <row r="69" spans="1:1" x14ac:dyDescent="0.25">
      <c r="A69" s="51"/>
    </row>
    <row r="70" spans="1:1" x14ac:dyDescent="0.25">
      <c r="A70" s="51"/>
    </row>
    <row r="71" spans="1:1" x14ac:dyDescent="0.25">
      <c r="A71" s="51"/>
    </row>
    <row r="72" spans="1:1" x14ac:dyDescent="0.25">
      <c r="A72" s="51"/>
    </row>
    <row r="73" spans="1:1" x14ac:dyDescent="0.25">
      <c r="A73" s="51"/>
    </row>
    <row r="74" spans="1:1" x14ac:dyDescent="0.25">
      <c r="A74" s="51"/>
    </row>
    <row r="75" spans="1:1" x14ac:dyDescent="0.25">
      <c r="A75" s="51"/>
    </row>
    <row r="76" spans="1:1" x14ac:dyDescent="0.25">
      <c r="A76" s="51"/>
    </row>
    <row r="77" spans="1:1" x14ac:dyDescent="0.25">
      <c r="A77" s="51"/>
    </row>
    <row r="78" spans="1:1" x14ac:dyDescent="0.25">
      <c r="A78" s="51"/>
    </row>
    <row r="79" spans="1:1" x14ac:dyDescent="0.25">
      <c r="A79" s="51"/>
    </row>
    <row r="80" spans="1:1" x14ac:dyDescent="0.25">
      <c r="A80" s="51"/>
    </row>
    <row r="81" spans="1:1" x14ac:dyDescent="0.25">
      <c r="A81" s="51"/>
    </row>
    <row r="82" spans="1:1" x14ac:dyDescent="0.25">
      <c r="A82" s="51"/>
    </row>
    <row r="83" spans="1:1" x14ac:dyDescent="0.25">
      <c r="A83" s="51"/>
    </row>
    <row r="84" spans="1:1" x14ac:dyDescent="0.25">
      <c r="A84" s="51"/>
    </row>
    <row r="85" spans="1:1" x14ac:dyDescent="0.25">
      <c r="A85" s="51"/>
    </row>
    <row r="86" spans="1:1" x14ac:dyDescent="0.25">
      <c r="A86" s="51"/>
    </row>
    <row r="87" spans="1:1" x14ac:dyDescent="0.25">
      <c r="A87" s="51"/>
    </row>
    <row r="88" spans="1:1" x14ac:dyDescent="0.25">
      <c r="A88" s="51"/>
    </row>
    <row r="89" spans="1:1" x14ac:dyDescent="0.25">
      <c r="A89" s="51"/>
    </row>
    <row r="90" spans="1:1" x14ac:dyDescent="0.25">
      <c r="A90" s="51"/>
    </row>
    <row r="91" spans="1:1" x14ac:dyDescent="0.25">
      <c r="A91" s="51"/>
    </row>
    <row r="92" spans="1:1" x14ac:dyDescent="0.25">
      <c r="A92" s="51"/>
    </row>
    <row r="93" spans="1:1" x14ac:dyDescent="0.25">
      <c r="A93" s="51"/>
    </row>
    <row r="94" spans="1:1" x14ac:dyDescent="0.25">
      <c r="A94" s="51"/>
    </row>
    <row r="95" spans="1:1" x14ac:dyDescent="0.25">
      <c r="A95" s="51"/>
    </row>
    <row r="96" spans="1:1" x14ac:dyDescent="0.25">
      <c r="A96" s="51"/>
    </row>
    <row r="97" spans="1:1" x14ac:dyDescent="0.25">
      <c r="A97" s="51"/>
    </row>
    <row r="98" spans="1:1" x14ac:dyDescent="0.25">
      <c r="A98" s="51"/>
    </row>
    <row r="99" spans="1:1" x14ac:dyDescent="0.25">
      <c r="A99" s="51"/>
    </row>
    <row r="100" spans="1:1" x14ac:dyDescent="0.25">
      <c r="A100" s="51"/>
    </row>
    <row r="101" spans="1:1" x14ac:dyDescent="0.25">
      <c r="A101" s="51"/>
    </row>
    <row r="102" spans="1:1" x14ac:dyDescent="0.25">
      <c r="A102" s="51"/>
    </row>
    <row r="103" spans="1:1" x14ac:dyDescent="0.25">
      <c r="A103" s="51"/>
    </row>
    <row r="104" spans="1:1" x14ac:dyDescent="0.25">
      <c r="A104" s="51"/>
    </row>
    <row r="105" spans="1:1" x14ac:dyDescent="0.25">
      <c r="A105" s="51"/>
    </row>
    <row r="106" spans="1:1" x14ac:dyDescent="0.25">
      <c r="A106" s="51"/>
    </row>
    <row r="107" spans="1:1" x14ac:dyDescent="0.25">
      <c r="A107" s="51"/>
    </row>
    <row r="108" spans="1:1" x14ac:dyDescent="0.25">
      <c r="A108" s="51"/>
    </row>
    <row r="109" spans="1:1" x14ac:dyDescent="0.25">
      <c r="A109" s="51"/>
    </row>
    <row r="110" spans="1:1" x14ac:dyDescent="0.25">
      <c r="A110" s="51"/>
    </row>
    <row r="111" spans="1:1" x14ac:dyDescent="0.25">
      <c r="A111" s="51"/>
    </row>
    <row r="112" spans="1:1" x14ac:dyDescent="0.25">
      <c r="A112" s="51"/>
    </row>
    <row r="113" spans="1:1" x14ac:dyDescent="0.25">
      <c r="A113" s="51"/>
    </row>
    <row r="114" spans="1:1" x14ac:dyDescent="0.25">
      <c r="A114" s="51"/>
    </row>
    <row r="115" spans="1:1" x14ac:dyDescent="0.25">
      <c r="A115" s="51"/>
    </row>
    <row r="116" spans="1:1" x14ac:dyDescent="0.25">
      <c r="A116" s="51"/>
    </row>
    <row r="117" spans="1:1" x14ac:dyDescent="0.25">
      <c r="A117" s="51"/>
    </row>
    <row r="118" spans="1:1" x14ac:dyDescent="0.25">
      <c r="A118" s="51"/>
    </row>
    <row r="119" spans="1:1" x14ac:dyDescent="0.25">
      <c r="A119" s="51"/>
    </row>
    <row r="120" spans="1:1" x14ac:dyDescent="0.25">
      <c r="A120" s="51"/>
    </row>
    <row r="121" spans="1:1" x14ac:dyDescent="0.25">
      <c r="A121" s="51"/>
    </row>
    <row r="122" spans="1:1" x14ac:dyDescent="0.25">
      <c r="A122" s="51"/>
    </row>
    <row r="123" spans="1:1" x14ac:dyDescent="0.25">
      <c r="A123" s="51"/>
    </row>
    <row r="124" spans="1:1" x14ac:dyDescent="0.25">
      <c r="A124" s="51"/>
    </row>
    <row r="125" spans="1:1" x14ac:dyDescent="0.25">
      <c r="A125" s="51"/>
    </row>
    <row r="126" spans="1:1" x14ac:dyDescent="0.25">
      <c r="A126" s="51"/>
    </row>
    <row r="127" spans="1:1" x14ac:dyDescent="0.25">
      <c r="A127" s="51"/>
    </row>
    <row r="128" spans="1:1" x14ac:dyDescent="0.25">
      <c r="A128" s="51"/>
    </row>
    <row r="129" spans="1:1" x14ac:dyDescent="0.25">
      <c r="A129" s="51"/>
    </row>
    <row r="130" spans="1:1" x14ac:dyDescent="0.25">
      <c r="A130" s="51"/>
    </row>
    <row r="131" spans="1:1" x14ac:dyDescent="0.25">
      <c r="A131" s="51"/>
    </row>
    <row r="132" spans="1:1" x14ac:dyDescent="0.25">
      <c r="A132" s="51"/>
    </row>
    <row r="133" spans="1:1" x14ac:dyDescent="0.25">
      <c r="A133" s="51"/>
    </row>
    <row r="134" spans="1:1" x14ac:dyDescent="0.25">
      <c r="A134" s="51"/>
    </row>
    <row r="135" spans="1:1" x14ac:dyDescent="0.25">
      <c r="A135" s="51"/>
    </row>
    <row r="136" spans="1:1" x14ac:dyDescent="0.25">
      <c r="A136" s="51"/>
    </row>
    <row r="137" spans="1:1" x14ac:dyDescent="0.25">
      <c r="A137" s="51"/>
    </row>
    <row r="138" spans="1:1" x14ac:dyDescent="0.25">
      <c r="A138" s="51"/>
    </row>
    <row r="139" spans="1:1" x14ac:dyDescent="0.25">
      <c r="A139" s="51"/>
    </row>
    <row r="140" spans="1:1" x14ac:dyDescent="0.25">
      <c r="A140" s="51"/>
    </row>
    <row r="141" spans="1:1" x14ac:dyDescent="0.25">
      <c r="A141" s="51"/>
    </row>
    <row r="142" spans="1:1" x14ac:dyDescent="0.25">
      <c r="A142" s="51"/>
    </row>
    <row r="143" spans="1:1" x14ac:dyDescent="0.25">
      <c r="A143" s="51"/>
    </row>
    <row r="144" spans="1:1" x14ac:dyDescent="0.25">
      <c r="A144" s="51"/>
    </row>
    <row r="145" spans="1:1" x14ac:dyDescent="0.25">
      <c r="A145" s="51"/>
    </row>
    <row r="146" spans="1:1" x14ac:dyDescent="0.25">
      <c r="A146" s="51"/>
    </row>
    <row r="147" spans="1:1" x14ac:dyDescent="0.25">
      <c r="A147" s="51"/>
    </row>
    <row r="148" spans="1:1" x14ac:dyDescent="0.25">
      <c r="A148" s="51"/>
    </row>
  </sheetData>
  <mergeCells count="2">
    <mergeCell ref="C2:E2"/>
    <mergeCell ref="F2:F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8960B-D0C5-439A-850C-B252C1A5267D}">
  <sheetPr codeName="Sheet22"/>
  <dimension ref="A1:G13"/>
  <sheetViews>
    <sheetView zoomScaleNormal="100" workbookViewId="0">
      <selection activeCell="B3" sqref="B3:D3"/>
    </sheetView>
  </sheetViews>
  <sheetFormatPr defaultRowHeight="15" x14ac:dyDescent="0.25"/>
  <cols>
    <col min="1" max="1" width="14.5703125" customWidth="1"/>
    <col min="2" max="2" width="10" customWidth="1"/>
    <col min="3" max="3" width="9" customWidth="1"/>
    <col min="4" max="4" width="9.42578125" customWidth="1"/>
    <col min="5" max="5" width="9.28515625" customWidth="1"/>
  </cols>
  <sheetData>
    <row r="1" spans="1:7" ht="15.75" thickBot="1" x14ac:dyDescent="0.3">
      <c r="A1" s="512" t="s">
        <v>339</v>
      </c>
      <c r="B1" s="51"/>
      <c r="C1" s="51"/>
      <c r="D1" s="51"/>
      <c r="E1" s="51"/>
      <c r="F1" s="51"/>
      <c r="G1" s="51"/>
    </row>
    <row r="2" spans="1:7" ht="15.75" customHeight="1" x14ac:dyDescent="0.25">
      <c r="A2" s="647"/>
      <c r="B2" s="746" t="s">
        <v>331</v>
      </c>
      <c r="C2" s="746"/>
      <c r="D2" s="746"/>
      <c r="E2" s="747" t="s">
        <v>330</v>
      </c>
    </row>
    <row r="3" spans="1:7" ht="15.75" thickBot="1" x14ac:dyDescent="0.3">
      <c r="A3" s="644"/>
      <c r="B3" s="643">
        <v>2023</v>
      </c>
      <c r="C3" s="643">
        <v>2024</v>
      </c>
      <c r="D3" s="643">
        <v>2025</v>
      </c>
      <c r="E3" s="748"/>
    </row>
    <row r="4" spans="1:7" ht="16.5" x14ac:dyDescent="0.3">
      <c r="A4" s="639" t="s">
        <v>329</v>
      </c>
      <c r="B4" s="638">
        <f>B5+B6</f>
        <v>138.89847808000002</v>
      </c>
      <c r="C4" s="638">
        <f>C5+C6</f>
        <v>182.67178730749998</v>
      </c>
      <c r="D4" s="638">
        <f>D5+D6</f>
        <v>143.30954499999999</v>
      </c>
      <c r="E4" s="637">
        <f t="shared" ref="E4:E12" si="0">IF(C4=0,0,D4/C4*100-100)</f>
        <v>-21.54806874541589</v>
      </c>
    </row>
    <row r="5" spans="1:7" x14ac:dyDescent="0.25">
      <c r="A5" s="651" t="s">
        <v>328</v>
      </c>
      <c r="B5" s="650">
        <v>51.076075079999995</v>
      </c>
      <c r="C5" s="650">
        <v>64.128733699999998</v>
      </c>
      <c r="D5" s="650">
        <v>48.23601</v>
      </c>
      <c r="E5" s="649">
        <f t="shared" si="0"/>
        <v>-24.782531609539632</v>
      </c>
    </row>
    <row r="6" spans="1:7" x14ac:dyDescent="0.25">
      <c r="A6" s="651" t="s">
        <v>327</v>
      </c>
      <c r="B6" s="650">
        <v>87.822403000000008</v>
      </c>
      <c r="C6" s="650">
        <v>118.5430536075</v>
      </c>
      <c r="D6" s="650">
        <v>95.073534999999993</v>
      </c>
      <c r="E6" s="649">
        <f t="shared" si="0"/>
        <v>-19.798307782089339</v>
      </c>
    </row>
    <row r="7" spans="1:7" ht="16.5" x14ac:dyDescent="0.3">
      <c r="A7" s="629" t="s">
        <v>326</v>
      </c>
      <c r="B7" s="628">
        <v>18.006688</v>
      </c>
      <c r="C7" s="628">
        <v>34.154699999999998</v>
      </c>
      <c r="D7" s="628">
        <v>27.428563749999999</v>
      </c>
      <c r="E7" s="635">
        <f t="shared" si="0"/>
        <v>-19.693149844677308</v>
      </c>
    </row>
    <row r="8" spans="1:7" ht="16.5" x14ac:dyDescent="0.3">
      <c r="A8" s="629" t="s">
        <v>325</v>
      </c>
      <c r="B8" s="628">
        <v>7.9168349999999998</v>
      </c>
      <c r="C8" s="628">
        <v>26.451529999999998</v>
      </c>
      <c r="D8" s="628">
        <v>4.0999999999999996</v>
      </c>
      <c r="E8" s="627">
        <f t="shared" si="0"/>
        <v>-84.49995142057945</v>
      </c>
    </row>
    <row r="9" spans="1:7" ht="16.5" x14ac:dyDescent="0.3">
      <c r="A9" s="629" t="s">
        <v>324</v>
      </c>
      <c r="B9" s="628">
        <v>12</v>
      </c>
      <c r="C9" s="628">
        <v>18</v>
      </c>
      <c r="D9" s="628">
        <v>0</v>
      </c>
      <c r="E9" s="627">
        <f t="shared" si="0"/>
        <v>-100</v>
      </c>
    </row>
    <row r="10" spans="1:7" ht="16.5" x14ac:dyDescent="0.3">
      <c r="A10" s="629" t="s">
        <v>323</v>
      </c>
      <c r="B10" s="628">
        <v>0.45</v>
      </c>
      <c r="C10" s="628">
        <v>1.4611499999999999</v>
      </c>
      <c r="D10" s="628">
        <v>21.084800000000001</v>
      </c>
      <c r="E10" s="627">
        <f t="shared" si="0"/>
        <v>1343.0277521130618</v>
      </c>
    </row>
    <row r="11" spans="1:7" ht="16.5" x14ac:dyDescent="0.3">
      <c r="A11" s="629" t="s">
        <v>98</v>
      </c>
      <c r="B11" s="628">
        <v>25.212346</v>
      </c>
      <c r="C11" s="628">
        <v>16.584728500000001</v>
      </c>
      <c r="D11" s="628">
        <v>46.250425</v>
      </c>
      <c r="E11" s="627">
        <f t="shared" si="0"/>
        <v>178.87357335997393</v>
      </c>
    </row>
    <row r="12" spans="1:7" ht="15.75" thickBot="1" x14ac:dyDescent="0.3">
      <c r="A12" s="623" t="s">
        <v>37</v>
      </c>
      <c r="B12" s="622">
        <f>B4+B7++B8+B9+B10+B11</f>
        <v>202.48434707999999</v>
      </c>
      <c r="C12" s="622">
        <f t="shared" ref="C12:D12" si="1">C4+C7++C8+C9+C10+C11</f>
        <v>279.32389580749992</v>
      </c>
      <c r="D12" s="622">
        <f t="shared" si="1"/>
        <v>242.17333374999998</v>
      </c>
      <c r="E12" s="621">
        <f t="shared" si="0"/>
        <v>-13.300173245150063</v>
      </c>
    </row>
    <row r="13" spans="1:7" x14ac:dyDescent="0.25">
      <c r="A13" t="s">
        <v>338</v>
      </c>
    </row>
  </sheetData>
  <mergeCells count="2">
    <mergeCell ref="B2:D2"/>
    <mergeCell ref="E2:E3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80BF0-0230-491A-9175-B1CD428DDF16}">
  <sheetPr codeName="Sheet19"/>
  <dimension ref="A1:G12"/>
  <sheetViews>
    <sheetView zoomScaleNormal="100" workbookViewId="0">
      <selection activeCell="E2" sqref="E2:E3"/>
    </sheetView>
  </sheetViews>
  <sheetFormatPr defaultRowHeight="15" x14ac:dyDescent="0.25"/>
  <cols>
    <col min="1" max="1" width="14.5703125" customWidth="1"/>
    <col min="2" max="2" width="10" customWidth="1"/>
    <col min="3" max="3" width="9" customWidth="1"/>
    <col min="4" max="4" width="9.7109375" customWidth="1"/>
    <col min="5" max="5" width="9.28515625" customWidth="1"/>
  </cols>
  <sheetData>
    <row r="1" spans="1:7" ht="15.75" thickBot="1" x14ac:dyDescent="0.3">
      <c r="A1" s="512" t="s">
        <v>340</v>
      </c>
      <c r="B1" s="51"/>
      <c r="C1" s="51"/>
      <c r="D1" s="51"/>
      <c r="E1" s="51"/>
      <c r="F1" s="51"/>
      <c r="G1" s="51"/>
    </row>
    <row r="2" spans="1:7" ht="15.75" customHeight="1" x14ac:dyDescent="0.25">
      <c r="A2" s="647"/>
      <c r="B2" s="746" t="s">
        <v>334</v>
      </c>
      <c r="C2" s="746"/>
      <c r="D2" s="746"/>
      <c r="E2" s="747" t="s">
        <v>333</v>
      </c>
    </row>
    <row r="3" spans="1:7" ht="15.75" thickBot="1" x14ac:dyDescent="0.3">
      <c r="A3" s="644"/>
      <c r="B3" s="643">
        <v>2023</v>
      </c>
      <c r="C3" s="643">
        <v>2024</v>
      </c>
      <c r="D3" s="643">
        <v>2025</v>
      </c>
      <c r="E3" s="748"/>
    </row>
    <row r="4" spans="1:7" ht="16.5" x14ac:dyDescent="0.3">
      <c r="A4" s="639" t="s">
        <v>329</v>
      </c>
      <c r="B4" s="663">
        <f>B5+B6</f>
        <v>194</v>
      </c>
      <c r="C4" s="663">
        <f>C5+C6</f>
        <v>189</v>
      </c>
      <c r="D4" s="663">
        <f>D5+D6</f>
        <v>90</v>
      </c>
      <c r="E4" s="637">
        <f t="shared" ref="E4:E12" si="0">IF(C4=0,0,D4/C4*100-100)</f>
        <v>-52.380952380952387</v>
      </c>
    </row>
    <row r="5" spans="1:7" x14ac:dyDescent="0.25">
      <c r="A5" s="651" t="s">
        <v>328</v>
      </c>
      <c r="B5" s="661">
        <v>115</v>
      </c>
      <c r="C5" s="661">
        <v>125</v>
      </c>
      <c r="D5" s="661">
        <v>50</v>
      </c>
      <c r="E5" s="649">
        <f t="shared" si="0"/>
        <v>-60</v>
      </c>
    </row>
    <row r="6" spans="1:7" x14ac:dyDescent="0.25">
      <c r="A6" s="651" t="s">
        <v>327</v>
      </c>
      <c r="B6" s="661">
        <v>79</v>
      </c>
      <c r="C6" s="661">
        <v>64</v>
      </c>
      <c r="D6" s="661">
        <v>40</v>
      </c>
      <c r="E6" s="649">
        <f t="shared" si="0"/>
        <v>-37.5</v>
      </c>
    </row>
    <row r="7" spans="1:7" ht="16.5" x14ac:dyDescent="0.3">
      <c r="A7" s="629" t="s">
        <v>326</v>
      </c>
      <c r="B7" s="658">
        <v>15</v>
      </c>
      <c r="C7" s="658">
        <v>10</v>
      </c>
      <c r="D7" s="658">
        <v>18</v>
      </c>
      <c r="E7" s="635">
        <f t="shared" si="0"/>
        <v>80</v>
      </c>
    </row>
    <row r="8" spans="1:7" ht="16.5" x14ac:dyDescent="0.3">
      <c r="A8" s="629" t="s">
        <v>325</v>
      </c>
      <c r="B8" s="658">
        <v>4</v>
      </c>
      <c r="C8" s="658">
        <v>5</v>
      </c>
      <c r="D8" s="658">
        <v>2</v>
      </c>
      <c r="E8" s="627">
        <f t="shared" si="0"/>
        <v>-60</v>
      </c>
    </row>
    <row r="9" spans="1:7" ht="16.5" x14ac:dyDescent="0.3">
      <c r="A9" s="629" t="s">
        <v>324</v>
      </c>
      <c r="B9" s="658">
        <v>2</v>
      </c>
      <c r="C9" s="658">
        <v>1</v>
      </c>
      <c r="D9" s="658">
        <v>0</v>
      </c>
      <c r="E9" s="627">
        <f t="shared" si="0"/>
        <v>-100</v>
      </c>
    </row>
    <row r="10" spans="1:7" ht="16.5" x14ac:dyDescent="0.3">
      <c r="A10" s="629" t="s">
        <v>323</v>
      </c>
      <c r="B10" s="658">
        <v>3</v>
      </c>
      <c r="C10" s="658">
        <v>8</v>
      </c>
      <c r="D10" s="658">
        <v>12</v>
      </c>
      <c r="E10" s="627">
        <f t="shared" si="0"/>
        <v>50</v>
      </c>
    </row>
    <row r="11" spans="1:7" ht="16.5" x14ac:dyDescent="0.3">
      <c r="A11" s="629" t="s">
        <v>98</v>
      </c>
      <c r="B11" s="658">
        <v>193</v>
      </c>
      <c r="C11" s="658">
        <v>243</v>
      </c>
      <c r="D11" s="658">
        <v>138</v>
      </c>
      <c r="E11" s="627">
        <f t="shared" si="0"/>
        <v>-43.20987654320988</v>
      </c>
    </row>
    <row r="12" spans="1:7" ht="15.75" thickBot="1" x14ac:dyDescent="0.3">
      <c r="A12" s="623" t="s">
        <v>37</v>
      </c>
      <c r="B12" s="656">
        <f>B4+B7+B8+B9+B10+B11</f>
        <v>411</v>
      </c>
      <c r="C12" s="656">
        <f t="shared" ref="C12:D12" si="1">C4+C7+C8+C9+C10+C11</f>
        <v>456</v>
      </c>
      <c r="D12" s="656">
        <f t="shared" si="1"/>
        <v>260</v>
      </c>
      <c r="E12" s="621">
        <f t="shared" si="0"/>
        <v>-42.982456140350877</v>
      </c>
    </row>
  </sheetData>
  <mergeCells count="2">
    <mergeCell ref="E2:E3"/>
    <mergeCell ref="B2:D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753F8-66B8-4659-94F6-95411A157B56}">
  <sheetPr codeName="Sheet24"/>
  <dimension ref="A1:BA20"/>
  <sheetViews>
    <sheetView workbookViewId="0">
      <selection activeCell="B1" sqref="B1"/>
    </sheetView>
  </sheetViews>
  <sheetFormatPr defaultColWidth="9.140625" defaultRowHeight="15" x14ac:dyDescent="0.25"/>
  <cols>
    <col min="1" max="1" width="37.5703125" customWidth="1"/>
    <col min="2" max="2" width="9.140625" customWidth="1"/>
    <col min="3" max="3" width="10" customWidth="1"/>
    <col min="4" max="4" width="9.5703125" bestFit="1" customWidth="1"/>
    <col min="5" max="5" width="9.140625" customWidth="1"/>
    <col min="6" max="6" width="9" customWidth="1"/>
    <col min="7" max="7" width="10.5703125" customWidth="1"/>
    <col min="9" max="9" width="6.7109375" customWidth="1"/>
    <col min="10" max="10" width="12.5703125" customWidth="1"/>
    <col min="11" max="17" width="9.140625" style="51"/>
    <col min="18" max="18" width="12" style="51" customWidth="1"/>
    <col min="19" max="19" width="9.140625" style="51" customWidth="1"/>
    <col min="20" max="53" width="9.140625" style="51"/>
  </cols>
  <sheetData>
    <row r="1" spans="1:10" x14ac:dyDescent="0.25">
      <c r="A1" s="672"/>
      <c r="B1" s="673">
        <v>44348</v>
      </c>
      <c r="C1" s="673">
        <v>44713</v>
      </c>
      <c r="D1" s="673">
        <v>45078</v>
      </c>
      <c r="E1" s="673">
        <v>45444</v>
      </c>
      <c r="F1" s="673">
        <v>45809</v>
      </c>
      <c r="G1" s="513"/>
      <c r="H1" s="51"/>
      <c r="I1" s="51"/>
      <c r="J1" s="51"/>
    </row>
    <row r="2" spans="1:10" ht="16.5" x14ac:dyDescent="0.3">
      <c r="A2" s="674" t="s">
        <v>342</v>
      </c>
      <c r="B2" s="671">
        <v>722.93149567</v>
      </c>
      <c r="C2" s="671">
        <v>671.58591794999995</v>
      </c>
      <c r="D2" s="671">
        <v>636.08591919000003</v>
      </c>
      <c r="E2" s="671">
        <v>662.83732237000004</v>
      </c>
      <c r="F2" s="671">
        <v>626.69798222000009</v>
      </c>
      <c r="G2" s="513"/>
      <c r="H2" s="216"/>
      <c r="I2" s="216"/>
      <c r="J2" s="216"/>
    </row>
    <row r="3" spans="1:10" ht="16.5" x14ac:dyDescent="0.3">
      <c r="A3" s="513"/>
      <c r="B3" s="513"/>
      <c r="C3" s="513"/>
      <c r="D3" s="513"/>
      <c r="E3" s="513"/>
      <c r="F3" s="513"/>
      <c r="G3" s="513"/>
      <c r="H3" s="216"/>
      <c r="I3" s="668"/>
      <c r="J3" s="669"/>
    </row>
    <row r="4" spans="1:10" ht="30.75" x14ac:dyDescent="0.3">
      <c r="A4" s="675" t="s">
        <v>343</v>
      </c>
      <c r="H4" s="216"/>
      <c r="I4" s="668"/>
      <c r="J4" s="669"/>
    </row>
    <row r="5" spans="1:10" ht="16.5" x14ac:dyDescent="0.3">
      <c r="A5" s="51"/>
      <c r="H5" s="216"/>
      <c r="I5" s="668"/>
      <c r="J5" s="669"/>
    </row>
    <row r="6" spans="1:10" ht="16.5" x14ac:dyDescent="0.3">
      <c r="A6" s="51"/>
      <c r="B6" s="216"/>
      <c r="C6" s="216"/>
      <c r="D6" s="216"/>
      <c r="E6" s="216"/>
      <c r="F6" s="216"/>
      <c r="G6" s="216"/>
      <c r="H6" s="216"/>
      <c r="I6" s="668"/>
      <c r="J6" s="216"/>
    </row>
    <row r="7" spans="1:10" x14ac:dyDescent="0.25">
      <c r="A7" s="51"/>
      <c r="B7" s="51"/>
      <c r="C7" s="51"/>
      <c r="D7" s="51"/>
      <c r="E7" s="51"/>
      <c r="F7" s="51"/>
      <c r="G7" s="51"/>
      <c r="H7" s="51"/>
      <c r="I7" s="51"/>
      <c r="J7" s="51"/>
    </row>
    <row r="8" spans="1:10" x14ac:dyDescent="0.25">
      <c r="A8" s="51"/>
      <c r="B8" s="51"/>
      <c r="C8" s="51"/>
      <c r="D8" s="51"/>
      <c r="E8" s="51"/>
      <c r="F8" s="51"/>
      <c r="G8" s="51"/>
      <c r="H8" s="51"/>
      <c r="I8" s="51"/>
      <c r="J8" s="51"/>
    </row>
    <row r="9" spans="1:10" x14ac:dyDescent="0.25">
      <c r="A9" s="51"/>
      <c r="B9" s="51"/>
      <c r="C9" s="51"/>
      <c r="D9" s="51"/>
      <c r="E9" s="51"/>
      <c r="F9" s="51"/>
      <c r="G9" s="51"/>
      <c r="H9" s="51"/>
      <c r="I9" s="51"/>
      <c r="J9" s="51"/>
    </row>
    <row r="10" spans="1:10" x14ac:dyDescent="0.25">
      <c r="A10" s="51"/>
      <c r="B10" s="51"/>
      <c r="C10" s="51"/>
      <c r="D10" s="51"/>
      <c r="E10" s="51"/>
      <c r="F10" s="51"/>
      <c r="G10" s="51"/>
      <c r="H10" s="51"/>
      <c r="I10" s="51"/>
      <c r="J10" s="51"/>
    </row>
    <row r="11" spans="1:10" x14ac:dyDescent="0.25">
      <c r="A11" s="51"/>
      <c r="B11" s="51"/>
      <c r="C11" s="51"/>
      <c r="D11" s="51"/>
      <c r="E11" s="51"/>
      <c r="F11" s="51"/>
      <c r="G11" s="51"/>
      <c r="H11" s="51"/>
      <c r="I11" s="51"/>
      <c r="J11" s="51"/>
    </row>
    <row r="12" spans="1:10" x14ac:dyDescent="0.25">
      <c r="A12" s="51"/>
      <c r="B12" s="51"/>
      <c r="C12" s="51"/>
      <c r="D12" s="51"/>
      <c r="E12" s="51"/>
      <c r="F12" s="51"/>
      <c r="G12" s="51"/>
      <c r="H12" s="51"/>
      <c r="I12" s="51"/>
      <c r="J12" s="51"/>
    </row>
    <row r="13" spans="1:10" x14ac:dyDescent="0.25">
      <c r="A13" s="51"/>
      <c r="B13" s="51"/>
      <c r="C13" s="51"/>
      <c r="D13" s="51"/>
      <c r="E13" s="51"/>
      <c r="F13" s="51"/>
      <c r="G13" s="51"/>
      <c r="H13" s="51"/>
      <c r="I13" s="51"/>
      <c r="J13" s="51"/>
    </row>
    <row r="14" spans="1:10" x14ac:dyDescent="0.25">
      <c r="A14" s="51"/>
      <c r="B14" s="51"/>
      <c r="C14" s="51"/>
      <c r="D14" s="51"/>
      <c r="E14" s="51"/>
      <c r="F14" s="51"/>
      <c r="G14" s="51"/>
      <c r="H14" s="51"/>
      <c r="I14" s="51"/>
      <c r="J14" s="51"/>
    </row>
    <row r="15" spans="1:10" x14ac:dyDescent="0.25">
      <c r="A15" s="51"/>
      <c r="B15" s="51"/>
      <c r="C15" s="51"/>
      <c r="D15" s="51"/>
      <c r="E15" s="51"/>
      <c r="F15" s="51"/>
      <c r="G15" s="51"/>
      <c r="H15" s="51"/>
      <c r="I15" s="51"/>
      <c r="J15" s="51"/>
    </row>
    <row r="16" spans="1:10" x14ac:dyDescent="0.25">
      <c r="A16" s="51"/>
      <c r="B16" s="51"/>
      <c r="C16" s="51"/>
      <c r="D16" s="51"/>
      <c r="E16" s="51"/>
      <c r="F16" s="51"/>
      <c r="G16" s="51"/>
      <c r="H16" s="51"/>
      <c r="I16" s="51"/>
      <c r="J16" s="51"/>
    </row>
    <row r="17" spans="1:10" x14ac:dyDescent="0.25">
      <c r="A17" s="51"/>
      <c r="B17" s="51"/>
      <c r="C17" s="51"/>
      <c r="D17" s="51"/>
      <c r="E17" s="51"/>
      <c r="F17" s="51"/>
      <c r="G17" s="51"/>
      <c r="H17" s="51"/>
      <c r="I17" s="51"/>
      <c r="J17" s="51"/>
    </row>
    <row r="18" spans="1:10" x14ac:dyDescent="0.25">
      <c r="A18" s="51"/>
      <c r="B18" s="51"/>
      <c r="C18" s="51"/>
      <c r="D18" s="51"/>
      <c r="E18" s="51"/>
      <c r="F18" s="51"/>
      <c r="G18" s="51"/>
      <c r="H18" s="51"/>
      <c r="I18" s="51"/>
      <c r="J18" s="51"/>
    </row>
    <row r="19" spans="1:10" x14ac:dyDescent="0.25">
      <c r="A19" s="51"/>
      <c r="B19" s="51"/>
      <c r="C19" s="51"/>
      <c r="D19" s="51"/>
      <c r="E19" s="51"/>
      <c r="F19" s="51"/>
      <c r="G19" s="51"/>
      <c r="H19" s="51"/>
      <c r="I19" s="51"/>
      <c r="J19" s="51"/>
    </row>
    <row r="20" spans="1:10" x14ac:dyDescent="0.25">
      <c r="A20" t="s">
        <v>344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19D4B-D836-4EA1-8DC2-31A102CA86CA}">
  <sheetPr codeName="Sheet23"/>
  <dimension ref="A1:BA26"/>
  <sheetViews>
    <sheetView workbookViewId="0">
      <selection activeCell="B1" sqref="B1"/>
    </sheetView>
  </sheetViews>
  <sheetFormatPr defaultColWidth="9.140625" defaultRowHeight="15" x14ac:dyDescent="0.25"/>
  <cols>
    <col min="1" max="1" width="21.7109375" bestFit="1" customWidth="1"/>
    <col min="2" max="2" width="9.140625" customWidth="1"/>
    <col min="3" max="3" width="10" customWidth="1"/>
    <col min="4" max="4" width="9.5703125" bestFit="1" customWidth="1"/>
    <col min="5" max="5" width="9.140625" customWidth="1"/>
    <col min="6" max="6" width="9" customWidth="1"/>
    <col min="7" max="7" width="10.5703125" customWidth="1"/>
    <col min="9" max="9" width="6.7109375" customWidth="1"/>
    <col min="10" max="10" width="12.5703125" customWidth="1"/>
    <col min="11" max="17" width="9.140625" style="51"/>
    <col min="18" max="18" width="12" style="51" customWidth="1"/>
    <col min="19" max="19" width="9.140625" style="51" customWidth="1"/>
    <col min="20" max="53" width="9.140625" style="51"/>
  </cols>
  <sheetData>
    <row r="1" spans="1:10" x14ac:dyDescent="0.25">
      <c r="A1" s="678"/>
      <c r="B1" s="677">
        <v>44348</v>
      </c>
      <c r="C1" s="677">
        <v>44713</v>
      </c>
      <c r="D1" s="677">
        <v>45078</v>
      </c>
      <c r="E1" s="677">
        <v>45444</v>
      </c>
      <c r="F1" s="676">
        <v>45809</v>
      </c>
      <c r="G1" s="51"/>
      <c r="H1" s="51"/>
      <c r="I1" s="51"/>
      <c r="J1" s="51"/>
    </row>
    <row r="2" spans="1:10" ht="15.75" thickBot="1" x14ac:dyDescent="0.3">
      <c r="A2" s="679" t="s">
        <v>341</v>
      </c>
      <c r="B2" s="680">
        <v>1679</v>
      </c>
      <c r="C2" s="680">
        <v>1460</v>
      </c>
      <c r="D2" s="680">
        <v>1293</v>
      </c>
      <c r="E2" s="680">
        <v>1236</v>
      </c>
      <c r="F2" s="681">
        <v>1088</v>
      </c>
      <c r="G2" s="670"/>
      <c r="H2" s="51"/>
      <c r="I2" s="51"/>
      <c r="J2" s="51"/>
    </row>
    <row r="3" spans="1:10" x14ac:dyDescent="0.25">
      <c r="A3" s="537"/>
      <c r="B3" s="682"/>
      <c r="C3" s="682"/>
      <c r="D3" s="682"/>
      <c r="E3" s="682"/>
      <c r="F3" s="682"/>
      <c r="G3" s="670"/>
      <c r="H3" s="51"/>
      <c r="I3" s="51"/>
      <c r="J3" s="51"/>
    </row>
    <row r="4" spans="1:10" ht="16.5" x14ac:dyDescent="0.3">
      <c r="A4" s="683" t="s">
        <v>345</v>
      </c>
      <c r="B4" s="216"/>
      <c r="C4" s="216"/>
      <c r="D4" s="216"/>
      <c r="E4" s="216"/>
      <c r="F4" s="216"/>
      <c r="G4" s="51"/>
      <c r="H4" s="216"/>
      <c r="I4" s="668"/>
      <c r="J4" s="669"/>
    </row>
    <row r="5" spans="1:10" ht="16.5" x14ac:dyDescent="0.3">
      <c r="A5" s="51"/>
      <c r="B5" s="51"/>
      <c r="C5" s="51"/>
      <c r="D5" s="51"/>
      <c r="E5" s="51"/>
      <c r="F5" s="51"/>
      <c r="G5" s="51"/>
      <c r="H5" s="216"/>
      <c r="I5" s="668"/>
      <c r="J5" s="216"/>
    </row>
    <row r="6" spans="1:10" x14ac:dyDescent="0.25">
      <c r="A6" s="51"/>
      <c r="B6" s="51"/>
      <c r="C6" s="51"/>
      <c r="D6" s="51"/>
      <c r="E6" s="51"/>
      <c r="F6" s="51"/>
      <c r="G6" s="51"/>
      <c r="H6" s="51"/>
      <c r="I6" s="51"/>
      <c r="J6" s="51"/>
    </row>
    <row r="7" spans="1:10" x14ac:dyDescent="0.25">
      <c r="A7" s="51"/>
      <c r="B7" s="51"/>
      <c r="C7" s="51"/>
      <c r="D7" s="51"/>
      <c r="E7" s="51"/>
      <c r="F7" s="51"/>
      <c r="G7" s="51"/>
      <c r="H7" s="51"/>
      <c r="I7" s="51"/>
      <c r="J7" s="51"/>
    </row>
    <row r="8" spans="1:10" x14ac:dyDescent="0.25">
      <c r="A8" s="51"/>
      <c r="B8" s="51"/>
      <c r="C8" s="51"/>
      <c r="D8" s="51"/>
      <c r="E8" s="51"/>
      <c r="F8" s="51"/>
      <c r="G8" s="51"/>
      <c r="H8" s="51"/>
      <c r="I8" s="51"/>
      <c r="J8" s="51"/>
    </row>
    <row r="9" spans="1:10" x14ac:dyDescent="0.25">
      <c r="A9" s="51"/>
      <c r="B9" s="51"/>
      <c r="C9" s="51"/>
      <c r="D9" s="51"/>
      <c r="E9" s="51"/>
      <c r="F9" s="51"/>
      <c r="G9" s="51"/>
      <c r="H9" s="51"/>
      <c r="I9" s="51"/>
      <c r="J9" s="51"/>
    </row>
    <row r="10" spans="1:10" x14ac:dyDescent="0.25">
      <c r="A10" s="51"/>
      <c r="B10" s="51"/>
      <c r="C10" s="51"/>
      <c r="D10" s="51"/>
      <c r="E10" s="51"/>
      <c r="F10" s="51"/>
      <c r="G10" s="51"/>
      <c r="H10" s="51"/>
      <c r="I10" s="51"/>
      <c r="J10" s="51"/>
    </row>
    <row r="11" spans="1:10" x14ac:dyDescent="0.25">
      <c r="A11" s="51"/>
      <c r="B11" s="51"/>
      <c r="C11" s="51"/>
      <c r="D11" s="51"/>
      <c r="E11" s="51"/>
      <c r="F11" s="51"/>
      <c r="G11" s="51"/>
      <c r="H11" s="51"/>
      <c r="I11" s="51"/>
      <c r="J11" s="51"/>
    </row>
    <row r="12" spans="1:10" x14ac:dyDescent="0.25">
      <c r="A12" s="51"/>
      <c r="B12" s="51"/>
      <c r="C12" s="51"/>
      <c r="D12" s="51"/>
      <c r="E12" s="51"/>
      <c r="F12" s="51"/>
      <c r="G12" s="51"/>
      <c r="H12" s="51"/>
      <c r="I12" s="51"/>
      <c r="J12" s="51"/>
    </row>
    <row r="13" spans="1:10" x14ac:dyDescent="0.25">
      <c r="A13" s="51"/>
      <c r="B13" s="51"/>
      <c r="C13" s="51"/>
      <c r="D13" s="51"/>
      <c r="E13" s="51"/>
      <c r="F13" s="51"/>
      <c r="G13" s="51"/>
      <c r="H13" s="51"/>
      <c r="I13" s="51"/>
      <c r="J13" s="51"/>
    </row>
    <row r="14" spans="1:10" x14ac:dyDescent="0.25">
      <c r="A14" s="51"/>
      <c r="B14" s="51"/>
      <c r="C14" s="51"/>
      <c r="D14" s="51"/>
      <c r="E14" s="51"/>
      <c r="F14" s="51"/>
      <c r="G14" s="51"/>
      <c r="H14" s="51"/>
      <c r="I14" s="51"/>
      <c r="J14" s="51"/>
    </row>
    <row r="15" spans="1:10" x14ac:dyDescent="0.25">
      <c r="A15" s="51"/>
      <c r="B15" s="51"/>
      <c r="C15" s="51"/>
      <c r="D15" s="51"/>
      <c r="E15" s="51"/>
      <c r="F15" s="51"/>
      <c r="G15" s="51"/>
      <c r="H15" s="51"/>
      <c r="I15" s="51"/>
      <c r="J15" s="51"/>
    </row>
    <row r="16" spans="1:10" x14ac:dyDescent="0.25">
      <c r="A16" s="51"/>
      <c r="B16" s="51"/>
      <c r="C16" s="51"/>
      <c r="D16" s="51"/>
      <c r="E16" s="51"/>
      <c r="F16" s="51"/>
      <c r="G16" s="51"/>
      <c r="H16" s="51"/>
      <c r="I16" s="51"/>
      <c r="J16" s="51"/>
    </row>
    <row r="17" spans="1:10" x14ac:dyDescent="0.25">
      <c r="A17" s="51"/>
      <c r="B17" s="51"/>
      <c r="C17" s="51"/>
      <c r="D17" s="51"/>
      <c r="E17" s="51"/>
      <c r="F17" s="51"/>
      <c r="G17" s="51"/>
      <c r="H17" s="51"/>
      <c r="I17" s="51"/>
      <c r="J17" s="51"/>
    </row>
    <row r="18" spans="1:10" x14ac:dyDescent="0.25">
      <c r="A18" s="51"/>
      <c r="B18" s="51"/>
      <c r="C18" s="51"/>
      <c r="D18" s="51"/>
      <c r="E18" s="51"/>
      <c r="F18" s="51"/>
      <c r="G18" s="51"/>
      <c r="H18" s="51"/>
      <c r="I18" s="51"/>
      <c r="J18" s="51"/>
    </row>
    <row r="19" spans="1:10" x14ac:dyDescent="0.25">
      <c r="A19" s="51"/>
      <c r="B19" s="51"/>
      <c r="C19" s="51"/>
      <c r="D19" s="51"/>
      <c r="E19" s="51"/>
      <c r="F19" s="51"/>
      <c r="G19" s="51"/>
      <c r="H19" s="51"/>
      <c r="I19" s="51"/>
      <c r="J19" s="51"/>
    </row>
    <row r="20" spans="1:10" x14ac:dyDescent="0.25">
      <c r="A20" s="51"/>
      <c r="B20" s="51"/>
      <c r="C20" s="51"/>
      <c r="D20" s="51"/>
      <c r="E20" s="51"/>
      <c r="F20" s="51"/>
      <c r="G20" s="51"/>
      <c r="H20" s="51"/>
      <c r="I20" s="51"/>
      <c r="J20" s="51"/>
    </row>
    <row r="21" spans="1:10" x14ac:dyDescent="0.25">
      <c r="G21" s="51"/>
    </row>
    <row r="22" spans="1:10" x14ac:dyDescent="0.25">
      <c r="G22" s="51"/>
    </row>
    <row r="23" spans="1:10" x14ac:dyDescent="0.25">
      <c r="G23" s="51"/>
    </row>
    <row r="24" spans="1:10" x14ac:dyDescent="0.25">
      <c r="G24" s="51"/>
    </row>
    <row r="25" spans="1:10" x14ac:dyDescent="0.25">
      <c r="G25" s="51"/>
    </row>
    <row r="26" spans="1:10" x14ac:dyDescent="0.25">
      <c r="G26" s="51"/>
    </row>
  </sheetData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AD406-25B4-4ACD-8627-FD2C8229DE29}">
  <dimension ref="A1:K52"/>
  <sheetViews>
    <sheetView workbookViewId="0">
      <selection activeCell="F67" sqref="F67"/>
    </sheetView>
  </sheetViews>
  <sheetFormatPr defaultRowHeight="15" x14ac:dyDescent="0.25"/>
  <cols>
    <col min="1" max="1" width="31.28515625" bestFit="1" customWidth="1"/>
    <col min="2" max="2" width="18.85546875" bestFit="1" customWidth="1"/>
    <col min="3" max="3" width="26.140625" bestFit="1" customWidth="1"/>
    <col min="4" max="4" width="22.85546875" bestFit="1" customWidth="1"/>
    <col min="5" max="5" width="15.140625" bestFit="1" customWidth="1"/>
    <col min="6" max="6" width="25.85546875" bestFit="1" customWidth="1"/>
    <col min="7" max="7" width="17.42578125" bestFit="1" customWidth="1"/>
    <col min="8" max="8" width="33.140625" bestFit="1" customWidth="1"/>
    <col min="9" max="9" width="29.42578125" bestFit="1" customWidth="1"/>
    <col min="10" max="10" width="21.85546875" bestFit="1" customWidth="1"/>
    <col min="11" max="11" width="32.42578125" bestFit="1" customWidth="1"/>
    <col min="12" max="12" width="62" customWidth="1"/>
  </cols>
  <sheetData>
    <row r="1" spans="1:11" s="49" customFormat="1" ht="30" x14ac:dyDescent="0.25">
      <c r="A1" s="49" t="s">
        <v>346</v>
      </c>
      <c r="B1" s="49" t="s">
        <v>347</v>
      </c>
      <c r="C1" s="49" t="s">
        <v>348</v>
      </c>
      <c r="D1" s="49" t="s">
        <v>349</v>
      </c>
      <c r="E1" s="49" t="s">
        <v>350</v>
      </c>
      <c r="F1" s="49" t="s">
        <v>351</v>
      </c>
      <c r="G1" s="49" t="s">
        <v>352</v>
      </c>
      <c r="H1" s="675" t="s">
        <v>353</v>
      </c>
      <c r="I1" s="675" t="s">
        <v>354</v>
      </c>
      <c r="J1" s="675" t="s">
        <v>355</v>
      </c>
      <c r="K1" s="675" t="s">
        <v>356</v>
      </c>
    </row>
    <row r="2" spans="1:11" x14ac:dyDescent="0.25">
      <c r="A2" s="49">
        <v>1998</v>
      </c>
      <c r="B2">
        <v>60.9</v>
      </c>
      <c r="C2">
        <v>65.400000000000006</v>
      </c>
      <c r="D2">
        <v>60.3</v>
      </c>
      <c r="E2">
        <v>56.8</v>
      </c>
      <c r="F2">
        <v>62.1</v>
      </c>
    </row>
    <row r="3" spans="1:11" x14ac:dyDescent="0.25">
      <c r="A3" s="49">
        <v>1999</v>
      </c>
      <c r="B3">
        <v>67</v>
      </c>
      <c r="C3">
        <v>76.8</v>
      </c>
      <c r="D3">
        <v>60.9</v>
      </c>
      <c r="E3">
        <v>57.6</v>
      </c>
      <c r="F3">
        <v>65.099999999999994</v>
      </c>
      <c r="G3">
        <v>10</v>
      </c>
      <c r="H3">
        <v>17.399999999999999</v>
      </c>
      <c r="I3">
        <v>1</v>
      </c>
      <c r="J3">
        <v>1.4</v>
      </c>
      <c r="K3">
        <v>4.8</v>
      </c>
    </row>
    <row r="4" spans="1:11" x14ac:dyDescent="0.25">
      <c r="A4" s="49">
        <v>2000</v>
      </c>
      <c r="B4">
        <v>67.7</v>
      </c>
      <c r="C4">
        <v>81.400000000000006</v>
      </c>
      <c r="D4">
        <v>65.099999999999994</v>
      </c>
      <c r="E4">
        <v>77.400000000000006</v>
      </c>
      <c r="F4">
        <v>69.599999999999994</v>
      </c>
      <c r="G4">
        <v>1</v>
      </c>
      <c r="H4">
        <v>6</v>
      </c>
      <c r="I4">
        <v>6.9</v>
      </c>
      <c r="J4">
        <v>34.4</v>
      </c>
      <c r="K4">
        <v>6.9</v>
      </c>
    </row>
    <row r="5" spans="1:11" x14ac:dyDescent="0.25">
      <c r="A5" s="49">
        <v>2001</v>
      </c>
      <c r="B5">
        <v>66.2</v>
      </c>
      <c r="C5">
        <v>78</v>
      </c>
      <c r="D5">
        <v>61.4</v>
      </c>
      <c r="E5">
        <v>72.3</v>
      </c>
      <c r="F5">
        <v>66.400000000000006</v>
      </c>
      <c r="G5">
        <v>-2.2000000000000002</v>
      </c>
      <c r="H5">
        <v>-4.2</v>
      </c>
      <c r="I5">
        <v>-5.7</v>
      </c>
      <c r="J5">
        <v>-6.6</v>
      </c>
      <c r="K5">
        <v>-4.5999999999999996</v>
      </c>
    </row>
    <row r="6" spans="1:11" x14ac:dyDescent="0.25">
      <c r="A6" s="49">
        <v>2002</v>
      </c>
      <c r="B6">
        <v>67.7</v>
      </c>
      <c r="C6">
        <v>76.5</v>
      </c>
      <c r="D6">
        <v>62.9</v>
      </c>
      <c r="E6">
        <v>68.7</v>
      </c>
      <c r="F6">
        <v>67.5</v>
      </c>
      <c r="G6">
        <v>2.2999999999999998</v>
      </c>
      <c r="H6">
        <v>-1.9</v>
      </c>
      <c r="I6">
        <v>2.4</v>
      </c>
      <c r="J6">
        <v>-5</v>
      </c>
      <c r="K6">
        <v>1.7</v>
      </c>
    </row>
    <row r="7" spans="1:11" x14ac:dyDescent="0.25">
      <c r="A7" s="49">
        <v>2003</v>
      </c>
      <c r="B7">
        <v>70.8</v>
      </c>
      <c r="C7">
        <v>90</v>
      </c>
      <c r="D7">
        <v>61.6</v>
      </c>
      <c r="E7">
        <v>76.3</v>
      </c>
      <c r="F7">
        <v>69.599999999999994</v>
      </c>
      <c r="G7">
        <v>4.5999999999999996</v>
      </c>
      <c r="H7">
        <v>17.600000000000001</v>
      </c>
      <c r="I7">
        <v>-2.1</v>
      </c>
      <c r="J7">
        <v>11.1</v>
      </c>
      <c r="K7">
        <v>3.1</v>
      </c>
    </row>
    <row r="8" spans="1:11" x14ac:dyDescent="0.25">
      <c r="A8" s="49">
        <v>2004</v>
      </c>
      <c r="B8">
        <v>76.8</v>
      </c>
      <c r="C8">
        <v>96.2</v>
      </c>
      <c r="D8">
        <v>64.7</v>
      </c>
      <c r="E8">
        <v>74.2</v>
      </c>
      <c r="F8">
        <v>73.599999999999994</v>
      </c>
      <c r="G8">
        <v>8.5</v>
      </c>
      <c r="H8">
        <v>6.9</v>
      </c>
      <c r="I8">
        <v>5</v>
      </c>
      <c r="J8">
        <v>-2.8</v>
      </c>
      <c r="K8">
        <v>5.7</v>
      </c>
    </row>
    <row r="9" spans="1:11" x14ac:dyDescent="0.25">
      <c r="A9" s="49">
        <v>2005</v>
      </c>
      <c r="B9">
        <v>84.4</v>
      </c>
      <c r="C9">
        <v>97.7</v>
      </c>
      <c r="D9">
        <v>80.900000000000006</v>
      </c>
      <c r="E9">
        <v>86.7</v>
      </c>
      <c r="F9">
        <v>84.6</v>
      </c>
      <c r="G9">
        <v>9.9</v>
      </c>
      <c r="H9">
        <v>1.6</v>
      </c>
      <c r="I9">
        <v>25</v>
      </c>
      <c r="J9">
        <v>16.8</v>
      </c>
      <c r="K9">
        <v>14.9</v>
      </c>
    </row>
    <row r="10" spans="1:11" x14ac:dyDescent="0.25">
      <c r="A10" s="49">
        <v>2006</v>
      </c>
      <c r="B10">
        <v>98.7</v>
      </c>
      <c r="C10">
        <v>114.1</v>
      </c>
      <c r="D10">
        <v>96.4</v>
      </c>
      <c r="E10">
        <v>98.5</v>
      </c>
      <c r="F10">
        <v>99.1</v>
      </c>
      <c r="G10">
        <v>16.899999999999999</v>
      </c>
      <c r="H10">
        <v>16.8</v>
      </c>
      <c r="I10">
        <v>19.2</v>
      </c>
      <c r="J10">
        <v>13.6</v>
      </c>
      <c r="K10">
        <v>17.100000000000001</v>
      </c>
    </row>
    <row r="11" spans="1:11" x14ac:dyDescent="0.25">
      <c r="A11" s="49">
        <v>2007</v>
      </c>
      <c r="B11">
        <v>102</v>
      </c>
      <c r="C11">
        <v>121.8</v>
      </c>
      <c r="D11">
        <v>99.7</v>
      </c>
      <c r="E11">
        <v>89.3</v>
      </c>
      <c r="F11">
        <v>101.3</v>
      </c>
      <c r="G11">
        <v>3.3</v>
      </c>
      <c r="H11">
        <v>6.7</v>
      </c>
      <c r="I11">
        <v>3.4</v>
      </c>
      <c r="J11">
        <v>-9.3000000000000007</v>
      </c>
      <c r="K11">
        <v>2.2000000000000002</v>
      </c>
    </row>
    <row r="12" spans="1:11" x14ac:dyDescent="0.25">
      <c r="A12" s="49">
        <v>2008</v>
      </c>
      <c r="B12">
        <v>102.6</v>
      </c>
      <c r="C12">
        <v>115.4</v>
      </c>
      <c r="D12">
        <v>97.1</v>
      </c>
      <c r="E12">
        <v>98.5</v>
      </c>
      <c r="F12">
        <v>100.9</v>
      </c>
      <c r="G12">
        <v>0.6</v>
      </c>
      <c r="H12">
        <v>-5.3</v>
      </c>
      <c r="I12">
        <v>-2.6</v>
      </c>
      <c r="J12">
        <v>10.3</v>
      </c>
      <c r="K12">
        <v>-0.4</v>
      </c>
    </row>
    <row r="13" spans="1:11" x14ac:dyDescent="0.25">
      <c r="A13" s="49">
        <v>2009</v>
      </c>
      <c r="B13">
        <v>105.8</v>
      </c>
      <c r="C13">
        <v>127.7</v>
      </c>
      <c r="D13">
        <v>97.5</v>
      </c>
      <c r="E13">
        <v>94.7</v>
      </c>
      <c r="F13">
        <v>102.9</v>
      </c>
      <c r="G13">
        <v>3.1</v>
      </c>
      <c r="H13">
        <v>10.7</v>
      </c>
      <c r="I13">
        <v>0.4</v>
      </c>
      <c r="J13">
        <v>-3.9</v>
      </c>
      <c r="K13">
        <v>2</v>
      </c>
    </row>
    <row r="14" spans="1:11" x14ac:dyDescent="0.25">
      <c r="A14" s="49">
        <v>2010</v>
      </c>
      <c r="B14">
        <v>101</v>
      </c>
      <c r="C14">
        <v>123.4</v>
      </c>
      <c r="D14">
        <v>98.4</v>
      </c>
      <c r="E14">
        <v>112.3</v>
      </c>
      <c r="F14">
        <v>103.1</v>
      </c>
      <c r="G14">
        <v>-4.5</v>
      </c>
      <c r="H14">
        <v>-3.4</v>
      </c>
      <c r="I14">
        <v>0.9</v>
      </c>
      <c r="J14">
        <v>18.600000000000001</v>
      </c>
      <c r="K14">
        <v>0.2</v>
      </c>
    </row>
    <row r="15" spans="1:11" x14ac:dyDescent="0.25">
      <c r="A15" s="49">
        <v>2011</v>
      </c>
      <c r="B15">
        <v>92.5</v>
      </c>
      <c r="C15">
        <v>108.1</v>
      </c>
      <c r="D15">
        <v>102.1</v>
      </c>
      <c r="E15">
        <v>97.7</v>
      </c>
      <c r="F15">
        <v>98.4</v>
      </c>
      <c r="G15">
        <v>-8.4</v>
      </c>
      <c r="H15">
        <v>-12.4</v>
      </c>
      <c r="I15">
        <v>3.8</v>
      </c>
      <c r="J15">
        <v>-13</v>
      </c>
      <c r="K15">
        <v>-4.5999999999999996</v>
      </c>
    </row>
    <row r="16" spans="1:11" x14ac:dyDescent="0.25">
      <c r="A16" s="49">
        <v>2012</v>
      </c>
      <c r="B16">
        <v>95.9</v>
      </c>
      <c r="C16">
        <v>111</v>
      </c>
      <c r="D16">
        <v>104.1</v>
      </c>
      <c r="E16">
        <v>96.4</v>
      </c>
      <c r="F16">
        <v>100.7</v>
      </c>
      <c r="G16">
        <v>3.7</v>
      </c>
      <c r="H16">
        <v>2.7</v>
      </c>
      <c r="I16">
        <v>2</v>
      </c>
      <c r="J16">
        <v>-1.3</v>
      </c>
      <c r="K16">
        <v>2.2999999999999998</v>
      </c>
    </row>
    <row r="17" spans="1:11" x14ac:dyDescent="0.25">
      <c r="A17" s="49">
        <v>2013</v>
      </c>
      <c r="B17">
        <v>96.6</v>
      </c>
      <c r="C17">
        <v>97.1</v>
      </c>
      <c r="D17">
        <v>96.2</v>
      </c>
      <c r="E17">
        <v>95.3</v>
      </c>
      <c r="F17">
        <v>96.1</v>
      </c>
      <c r="G17">
        <v>0.7</v>
      </c>
      <c r="H17">
        <v>-12.5</v>
      </c>
      <c r="I17">
        <v>-7.6</v>
      </c>
      <c r="J17">
        <v>-1.1000000000000001</v>
      </c>
      <c r="K17">
        <v>-4.5999999999999996</v>
      </c>
    </row>
    <row r="18" spans="1:11" x14ac:dyDescent="0.25">
      <c r="A18" s="49">
        <v>2014</v>
      </c>
      <c r="B18">
        <v>99.2</v>
      </c>
      <c r="C18">
        <v>103.1</v>
      </c>
      <c r="D18">
        <v>95.6</v>
      </c>
      <c r="E18">
        <v>96.3</v>
      </c>
      <c r="F18">
        <v>97.2</v>
      </c>
      <c r="G18">
        <v>2.7</v>
      </c>
      <c r="H18">
        <v>6.2</v>
      </c>
      <c r="I18">
        <v>-0.6</v>
      </c>
      <c r="J18">
        <v>1</v>
      </c>
      <c r="K18">
        <v>1.1000000000000001</v>
      </c>
    </row>
    <row r="19" spans="1:11" x14ac:dyDescent="0.25">
      <c r="A19" s="49">
        <v>2015</v>
      </c>
      <c r="B19">
        <v>100</v>
      </c>
      <c r="C19">
        <v>100</v>
      </c>
      <c r="D19">
        <v>100</v>
      </c>
      <c r="E19">
        <v>100</v>
      </c>
      <c r="F19">
        <v>100</v>
      </c>
      <c r="G19">
        <v>0.8</v>
      </c>
      <c r="H19">
        <v>-3</v>
      </c>
      <c r="I19">
        <v>4.5999999999999996</v>
      </c>
      <c r="J19">
        <v>3.8</v>
      </c>
      <c r="K19">
        <v>2.9</v>
      </c>
    </row>
    <row r="20" spans="1:11" x14ac:dyDescent="0.25">
      <c r="A20" s="49">
        <v>2016</v>
      </c>
      <c r="B20">
        <v>101.2</v>
      </c>
      <c r="C20">
        <v>116.7</v>
      </c>
      <c r="D20">
        <v>111.4</v>
      </c>
      <c r="E20">
        <v>111.1</v>
      </c>
      <c r="F20">
        <v>108.3</v>
      </c>
      <c r="G20">
        <v>1.2</v>
      </c>
      <c r="H20">
        <v>16.7</v>
      </c>
      <c r="I20">
        <v>11.4</v>
      </c>
      <c r="J20">
        <v>11.1</v>
      </c>
      <c r="K20">
        <v>8.3000000000000007</v>
      </c>
    </row>
    <row r="21" spans="1:11" x14ac:dyDescent="0.25">
      <c r="A21" s="49">
        <v>2017</v>
      </c>
      <c r="B21">
        <v>106.6</v>
      </c>
      <c r="C21">
        <v>114</v>
      </c>
      <c r="D21">
        <v>163</v>
      </c>
      <c r="E21">
        <v>109.8</v>
      </c>
      <c r="F21">
        <v>135.69999999999999</v>
      </c>
      <c r="G21">
        <v>5.3</v>
      </c>
      <c r="H21">
        <v>-2.2999999999999998</v>
      </c>
      <c r="I21">
        <v>46.3</v>
      </c>
      <c r="J21">
        <v>-1.2</v>
      </c>
      <c r="K21">
        <v>25.3</v>
      </c>
    </row>
    <row r="22" spans="1:11" x14ac:dyDescent="0.25">
      <c r="A22" s="49">
        <v>2018</v>
      </c>
      <c r="B22">
        <v>125.2</v>
      </c>
      <c r="C22">
        <v>126.8</v>
      </c>
      <c r="D22">
        <v>167.8</v>
      </c>
      <c r="E22">
        <v>125.5</v>
      </c>
      <c r="F22">
        <v>148.6</v>
      </c>
      <c r="G22">
        <v>17.399999999999999</v>
      </c>
      <c r="H22">
        <v>11.2</v>
      </c>
      <c r="I22">
        <v>2.9</v>
      </c>
      <c r="J22">
        <v>14.3</v>
      </c>
      <c r="K22">
        <v>9.5</v>
      </c>
    </row>
    <row r="23" spans="1:11" x14ac:dyDescent="0.25">
      <c r="A23" s="49">
        <v>2019</v>
      </c>
      <c r="B23">
        <v>146.6</v>
      </c>
      <c r="C23">
        <v>142.1</v>
      </c>
      <c r="D23">
        <v>234.8</v>
      </c>
      <c r="E23">
        <v>138.1</v>
      </c>
      <c r="F23">
        <v>188.9</v>
      </c>
      <c r="G23">
        <v>17.100000000000001</v>
      </c>
      <c r="H23">
        <v>12.1</v>
      </c>
      <c r="I23">
        <v>39.9</v>
      </c>
      <c r="J23">
        <v>10</v>
      </c>
      <c r="K23">
        <v>27.1</v>
      </c>
    </row>
    <row r="24" spans="1:11" x14ac:dyDescent="0.25">
      <c r="A24" s="49">
        <v>2020</v>
      </c>
      <c r="B24">
        <v>157</v>
      </c>
      <c r="C24">
        <v>154</v>
      </c>
      <c r="D24">
        <v>241.5</v>
      </c>
      <c r="E24">
        <v>173.9</v>
      </c>
      <c r="F24">
        <v>201.8</v>
      </c>
      <c r="G24">
        <v>7.1</v>
      </c>
      <c r="H24">
        <v>8.4</v>
      </c>
      <c r="I24">
        <v>2.9</v>
      </c>
      <c r="J24">
        <v>25.9</v>
      </c>
      <c r="K24">
        <v>6.8</v>
      </c>
    </row>
    <row r="25" spans="1:11" x14ac:dyDescent="0.25">
      <c r="A25" s="49">
        <v>2021</v>
      </c>
      <c r="B25">
        <v>181.2</v>
      </c>
      <c r="C25">
        <v>165.8</v>
      </c>
      <c r="D25">
        <v>234.4</v>
      </c>
      <c r="E25">
        <v>185.1</v>
      </c>
      <c r="F25">
        <v>212.2</v>
      </c>
      <c r="G25">
        <v>15.4</v>
      </c>
      <c r="H25">
        <v>7.7</v>
      </c>
      <c r="I25">
        <v>-2.9</v>
      </c>
      <c r="J25">
        <v>6.4</v>
      </c>
      <c r="K25">
        <v>5.2</v>
      </c>
    </row>
    <row r="26" spans="1:11" x14ac:dyDescent="0.25">
      <c r="A26" s="49">
        <v>2022</v>
      </c>
      <c r="B26">
        <v>213.1</v>
      </c>
      <c r="C26">
        <v>196.6</v>
      </c>
      <c r="D26">
        <v>293.7</v>
      </c>
      <c r="E26">
        <v>234.3</v>
      </c>
      <c r="F26">
        <v>259</v>
      </c>
      <c r="G26">
        <v>17.600000000000001</v>
      </c>
      <c r="H26">
        <v>18.600000000000001</v>
      </c>
      <c r="I26">
        <v>25.3</v>
      </c>
      <c r="J26">
        <v>26.6</v>
      </c>
      <c r="K26">
        <v>22.1</v>
      </c>
    </row>
    <row r="27" spans="1:11" x14ac:dyDescent="0.25">
      <c r="A27" s="49">
        <v>2023</v>
      </c>
      <c r="B27">
        <v>238.4</v>
      </c>
      <c r="C27">
        <v>225</v>
      </c>
      <c r="D27">
        <v>303.7</v>
      </c>
      <c r="E27">
        <v>238.8</v>
      </c>
      <c r="F27">
        <v>277.7</v>
      </c>
      <c r="G27">
        <v>11.9</v>
      </c>
      <c r="H27">
        <v>14.4</v>
      </c>
      <c r="I27">
        <v>3.4</v>
      </c>
      <c r="J27">
        <v>1.9</v>
      </c>
      <c r="K27">
        <v>7.2</v>
      </c>
    </row>
    <row r="28" spans="1:11" x14ac:dyDescent="0.25">
      <c r="A28" s="49">
        <v>2024</v>
      </c>
      <c r="B28">
        <v>245.2</v>
      </c>
      <c r="C28">
        <v>218.2</v>
      </c>
      <c r="D28">
        <v>311.89999999999998</v>
      </c>
      <c r="E28">
        <v>263.8</v>
      </c>
      <c r="F28">
        <v>286.7</v>
      </c>
      <c r="G28">
        <v>2.9</v>
      </c>
      <c r="H28">
        <v>-3</v>
      </c>
      <c r="I28">
        <v>2.7</v>
      </c>
      <c r="J28">
        <v>10.5</v>
      </c>
      <c r="K28">
        <v>3.2</v>
      </c>
    </row>
    <row r="30" spans="1:11" x14ac:dyDescent="0.25">
      <c r="A30" s="49" t="s">
        <v>357</v>
      </c>
    </row>
    <row r="52" spans="1:1" x14ac:dyDescent="0.25">
      <c r="A52" t="s">
        <v>344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8A2A6-9F10-464B-ABF5-E710D0BCF84D}">
  <sheetPr codeName="Sheet6"/>
  <dimension ref="A1:W23"/>
  <sheetViews>
    <sheetView workbookViewId="0">
      <selection activeCell="G10" sqref="G10"/>
    </sheetView>
  </sheetViews>
  <sheetFormatPr defaultRowHeight="15" x14ac:dyDescent="0.25"/>
  <cols>
    <col min="1" max="1" width="1.42578125" style="51" customWidth="1"/>
    <col min="2" max="2" width="27.5703125" customWidth="1"/>
    <col min="3" max="3" width="9.85546875" bestFit="1" customWidth="1"/>
    <col min="4" max="4" width="9.5703125" customWidth="1"/>
    <col min="5" max="5" width="9.28515625" bestFit="1" customWidth="1"/>
    <col min="6" max="6" width="9.140625" style="51"/>
    <col min="7" max="7" width="24.7109375" style="51" customWidth="1"/>
    <col min="8" max="23" width="9.140625" style="51"/>
  </cols>
  <sheetData>
    <row r="1" spans="2:7" ht="15.75" thickBot="1" x14ac:dyDescent="0.3">
      <c r="B1" s="518" t="s">
        <v>371</v>
      </c>
      <c r="C1" s="51"/>
      <c r="D1" s="51"/>
      <c r="E1" s="51"/>
    </row>
    <row r="2" spans="2:7" ht="31.5" thickBot="1" x14ac:dyDescent="0.35">
      <c r="B2" s="434"/>
      <c r="C2" s="684">
        <v>45444</v>
      </c>
      <c r="D2" s="684">
        <v>45809</v>
      </c>
      <c r="E2" s="685" t="s">
        <v>35</v>
      </c>
    </row>
    <row r="3" spans="2:7" ht="16.5" x14ac:dyDescent="0.3">
      <c r="B3" s="686" t="s">
        <v>358</v>
      </c>
      <c r="C3" s="687"/>
      <c r="D3" s="687"/>
      <c r="E3" s="688"/>
    </row>
    <row r="4" spans="2:7" ht="16.5" x14ac:dyDescent="0.3">
      <c r="B4" s="689" t="s">
        <v>359</v>
      </c>
      <c r="C4" s="690">
        <v>1581.871431</v>
      </c>
      <c r="D4" s="690">
        <v>1723.5460389999998</v>
      </c>
      <c r="E4" s="691">
        <f>(D4/C4-1)*100</f>
        <v>8.9561392426461772</v>
      </c>
      <c r="G4" s="717"/>
    </row>
    <row r="5" spans="2:7" ht="16.5" x14ac:dyDescent="0.3">
      <c r="B5" s="689" t="s">
        <v>360</v>
      </c>
      <c r="C5" s="690">
        <v>1312.2616290000001</v>
      </c>
      <c r="D5" s="690">
        <v>1374.4991220000002</v>
      </c>
      <c r="E5" s="691">
        <f>(D5/C5-1)*100</f>
        <v>4.7427655906869592</v>
      </c>
      <c r="G5" s="717"/>
    </row>
    <row r="6" spans="2:7" ht="16.5" x14ac:dyDescent="0.3">
      <c r="B6" s="689"/>
      <c r="C6" s="690"/>
      <c r="D6" s="690"/>
      <c r="E6" s="691"/>
    </row>
    <row r="7" spans="2:7" ht="16.5" x14ac:dyDescent="0.3">
      <c r="B7" s="692" t="s">
        <v>361</v>
      </c>
      <c r="C7" s="690"/>
      <c r="D7" s="690"/>
      <c r="E7" s="691"/>
    </row>
    <row r="8" spans="2:7" ht="16.5" x14ac:dyDescent="0.3">
      <c r="B8" s="693" t="s">
        <v>362</v>
      </c>
      <c r="C8" s="690">
        <v>367.5</v>
      </c>
      <c r="D8" s="690">
        <v>374.5</v>
      </c>
      <c r="E8" s="691">
        <f>(D8/C8-1)*100</f>
        <v>1.904761904761898</v>
      </c>
    </row>
    <row r="9" spans="2:7" ht="16.5" x14ac:dyDescent="0.3">
      <c r="B9" s="693" t="s">
        <v>363</v>
      </c>
      <c r="C9" s="694">
        <f>C10+C11+C12</f>
        <v>362.90007062000001</v>
      </c>
      <c r="D9" s="694">
        <f>D10+D11+D12</f>
        <v>368.108271</v>
      </c>
      <c r="E9" s="691">
        <f t="shared" ref="E9:E16" si="0">(D9/C9-1)*100</f>
        <v>1.4351610268639403</v>
      </c>
    </row>
    <row r="10" spans="2:7" ht="16.5" x14ac:dyDescent="0.3">
      <c r="B10" s="695" t="s">
        <v>329</v>
      </c>
      <c r="C10" s="690">
        <f>'[13]YTD. Tables'!N12</f>
        <v>195.63947989000002</v>
      </c>
      <c r="D10" s="690">
        <f>'[13]YTD. Tables'!R12</f>
        <v>196.123064</v>
      </c>
      <c r="E10" s="691">
        <f t="shared" si="0"/>
        <v>0.24718124903617689</v>
      </c>
    </row>
    <row r="11" spans="2:7" ht="16.5" x14ac:dyDescent="0.3">
      <c r="B11" s="695" t="s">
        <v>326</v>
      </c>
      <c r="C11" s="690">
        <f>'[13]YTD. Tables'!N13</f>
        <v>165.11929272999998</v>
      </c>
      <c r="D11" s="690">
        <f>'[13]YTD. Tables'!R13</f>
        <v>169.81528499999999</v>
      </c>
      <c r="E11" s="691">
        <f t="shared" si="0"/>
        <v>2.843999748520476</v>
      </c>
    </row>
    <row r="12" spans="2:7" ht="16.5" x14ac:dyDescent="0.3">
      <c r="B12" s="695" t="s">
        <v>364</v>
      </c>
      <c r="C12" s="690">
        <f>'[13]YTD. Tables'!N14</f>
        <v>2.1412979999999999</v>
      </c>
      <c r="D12" s="690">
        <f>'[13]YTD. Tables'!R14</f>
        <v>2.1699220000000001</v>
      </c>
      <c r="E12" s="691">
        <f t="shared" si="0"/>
        <v>1.3367592927280736</v>
      </c>
    </row>
    <row r="13" spans="2:7" ht="16.5" x14ac:dyDescent="0.3">
      <c r="B13" s="695"/>
      <c r="C13" s="690"/>
      <c r="D13" s="690"/>
      <c r="E13" s="691"/>
    </row>
    <row r="14" spans="2:7" ht="16.5" x14ac:dyDescent="0.3">
      <c r="B14" s="696" t="s">
        <v>365</v>
      </c>
      <c r="C14" s="697">
        <f>C15+C16</f>
        <v>33949</v>
      </c>
      <c r="D14" s="697">
        <f>D15+D16</f>
        <v>34627</v>
      </c>
      <c r="E14" s="691">
        <f t="shared" si="0"/>
        <v>1.9971133170343824</v>
      </c>
    </row>
    <row r="15" spans="2:7" ht="16.5" x14ac:dyDescent="0.3">
      <c r="B15" s="695" t="s">
        <v>329</v>
      </c>
      <c r="C15" s="698">
        <f>'[13]YTD. Tables'!N17</f>
        <v>29179</v>
      </c>
      <c r="D15" s="698">
        <f>'[13]YTD. Tables'!R17</f>
        <v>29787</v>
      </c>
      <c r="E15" s="691">
        <f>(D15/C15-1)*100</f>
        <v>2.0836903252339001</v>
      </c>
    </row>
    <row r="16" spans="2:7" ht="17.25" thickBot="1" x14ac:dyDescent="0.35">
      <c r="B16" s="699" t="s">
        <v>326</v>
      </c>
      <c r="C16" s="700">
        <f>'[13]YTD. Tables'!N18</f>
        <v>4770</v>
      </c>
      <c r="D16" s="700">
        <f>'[13]YTD. Tables'!R18</f>
        <v>4840</v>
      </c>
      <c r="E16" s="701">
        <f t="shared" si="0"/>
        <v>1.467505241090139</v>
      </c>
    </row>
    <row r="17" spans="2:5" x14ac:dyDescent="0.25">
      <c r="B17" s="51" t="s">
        <v>374</v>
      </c>
      <c r="C17" s="484"/>
      <c r="D17" s="484"/>
      <c r="E17" s="484"/>
    </row>
    <row r="18" spans="2:5" x14ac:dyDescent="0.25">
      <c r="B18" s="51" t="s">
        <v>375</v>
      </c>
      <c r="C18" s="51"/>
      <c r="D18" s="51"/>
      <c r="E18" s="51"/>
    </row>
    <row r="19" spans="2:5" x14ac:dyDescent="0.25">
      <c r="B19" s="51"/>
      <c r="C19" s="51"/>
      <c r="D19" s="51"/>
      <c r="E19" s="51"/>
    </row>
    <row r="20" spans="2:5" x14ac:dyDescent="0.25">
      <c r="B20" s="51"/>
      <c r="C20" s="51"/>
      <c r="D20" s="51"/>
      <c r="E20" s="51"/>
    </row>
    <row r="21" spans="2:5" x14ac:dyDescent="0.25">
      <c r="B21" s="51"/>
      <c r="C21" s="51"/>
      <c r="D21" s="51"/>
      <c r="E21" s="51"/>
    </row>
    <row r="22" spans="2:5" x14ac:dyDescent="0.25">
      <c r="B22" s="51"/>
      <c r="C22" s="51"/>
      <c r="D22" s="51"/>
      <c r="E22" s="51"/>
    </row>
    <row r="23" spans="2:5" x14ac:dyDescent="0.25">
      <c r="B23" s="51"/>
      <c r="C23" s="51"/>
      <c r="D23" s="51"/>
      <c r="E23" s="5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0259E-9C0B-4216-BCBE-9FE2D671F956}">
  <sheetPr codeName="Sheet9"/>
  <dimension ref="A1:AH165"/>
  <sheetViews>
    <sheetView zoomScaleNormal="100" workbookViewId="0">
      <selection activeCell="C37" sqref="C37"/>
    </sheetView>
  </sheetViews>
  <sheetFormatPr defaultRowHeight="12.75" x14ac:dyDescent="0.2"/>
  <cols>
    <col min="1" max="1" width="22.42578125" style="9" customWidth="1"/>
    <col min="2" max="2" width="10.28515625" style="9" customWidth="1"/>
    <col min="3" max="3" width="10" style="9" customWidth="1"/>
    <col min="4" max="6" width="9.140625" style="21"/>
    <col min="7" max="7" width="9.85546875" style="21" customWidth="1"/>
    <col min="8" max="8" width="10.140625" style="21" customWidth="1"/>
    <col min="9" max="9" width="9.42578125" style="21" customWidth="1"/>
    <col min="10" max="11" width="9.140625" style="21"/>
    <col min="12" max="12" width="9.7109375" style="21" customWidth="1"/>
    <col min="13" max="14" width="9.140625" style="21"/>
    <col min="15" max="15" width="9.42578125" style="21" customWidth="1"/>
    <col min="16" max="34" width="9.140625" style="21"/>
    <col min="35" max="16384" width="9.140625" style="9"/>
  </cols>
  <sheetData>
    <row r="1" spans="1:17" ht="13.5" thickBot="1" x14ac:dyDescent="0.25">
      <c r="A1" s="44" t="s">
        <v>30</v>
      </c>
    </row>
    <row r="2" spans="1:17" ht="14.25" customHeight="1" thickBot="1" x14ac:dyDescent="0.3">
      <c r="A2" s="18"/>
      <c r="B2" s="720" t="s">
        <v>3</v>
      </c>
      <c r="C2" s="721"/>
      <c r="E2" s="22"/>
      <c r="F2" s="22"/>
      <c r="G2" s="23"/>
      <c r="H2" s="23"/>
      <c r="I2" s="23"/>
      <c r="J2" s="23"/>
      <c r="K2" s="23"/>
      <c r="L2" s="23"/>
      <c r="M2" s="23"/>
      <c r="N2" s="22"/>
      <c r="O2" s="23"/>
      <c r="P2" s="22"/>
      <c r="Q2" s="22"/>
    </row>
    <row r="3" spans="1:17" ht="28.5" customHeight="1" thickBot="1" x14ac:dyDescent="0.3">
      <c r="A3" s="19" t="s">
        <v>4</v>
      </c>
      <c r="B3" s="20" t="s">
        <v>20</v>
      </c>
      <c r="C3" s="20" t="s">
        <v>191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</row>
    <row r="4" spans="1:17" ht="30" customHeight="1" x14ac:dyDescent="0.25">
      <c r="A4" s="10" t="s">
        <v>5</v>
      </c>
      <c r="B4" s="11">
        <v>1.4495228267365405</v>
      </c>
      <c r="C4" s="12">
        <v>3.0353379387056236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ht="13.5" x14ac:dyDescent="0.25">
      <c r="A5" s="13" t="s">
        <v>6</v>
      </c>
      <c r="B5" s="11">
        <v>-6.9786469446370347E-2</v>
      </c>
      <c r="C5" s="12">
        <v>2.2268779025535821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7" ht="13.5" x14ac:dyDescent="0.25">
      <c r="A6" s="13" t="s">
        <v>7</v>
      </c>
      <c r="B6" s="11">
        <v>-0.54278771645689972</v>
      </c>
      <c r="C6" s="12">
        <v>0.78379193900886435</v>
      </c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ht="13.5" x14ac:dyDescent="0.25">
      <c r="A7" s="13" t="s">
        <v>8</v>
      </c>
      <c r="B7" s="11">
        <v>2.964431232351771</v>
      </c>
      <c r="C7" s="12">
        <v>-1.8942505307855555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ht="13.5" x14ac:dyDescent="0.25">
      <c r="A8" s="13" t="s">
        <v>9</v>
      </c>
      <c r="B8" s="11">
        <v>2.3248762169041584</v>
      </c>
      <c r="C8" s="12">
        <v>0.48057373245966062</v>
      </c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</row>
    <row r="9" spans="1:17" ht="13.5" x14ac:dyDescent="0.25">
      <c r="A9" s="13" t="s">
        <v>10</v>
      </c>
      <c r="B9" s="11">
        <v>2.16850362431083</v>
      </c>
      <c r="C9" s="12">
        <v>3.598205362648585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</row>
    <row r="10" spans="1:17" ht="13.5" x14ac:dyDescent="0.25">
      <c r="A10" s="13" t="s">
        <v>12</v>
      </c>
      <c r="B10" s="11">
        <v>-2.679540246142011</v>
      </c>
      <c r="C10" s="12">
        <v>5.6776980987545329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13.5" x14ac:dyDescent="0.25">
      <c r="A11" s="13" t="s">
        <v>13</v>
      </c>
      <c r="B11" s="11">
        <v>8.8690649759978015</v>
      </c>
      <c r="C11" s="12">
        <v>6.5153422846378106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13.5" x14ac:dyDescent="0.25">
      <c r="A12" s="13" t="s">
        <v>14</v>
      </c>
      <c r="B12" s="11">
        <v>1.695360803216019</v>
      </c>
      <c r="C12" s="12">
        <v>1.2889995858948566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3.5" x14ac:dyDescent="0.25">
      <c r="A13" s="13" t="s">
        <v>15</v>
      </c>
      <c r="B13" s="11">
        <v>8.6700896282082738</v>
      </c>
      <c r="C13" s="12">
        <v>8.393989611932426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</row>
    <row r="14" spans="1:17" ht="13.5" x14ac:dyDescent="0.25">
      <c r="A14" s="13" t="s">
        <v>16</v>
      </c>
      <c r="B14" s="11">
        <v>-1.3339107612918042</v>
      </c>
      <c r="C14" s="12">
        <v>7.8133648513821754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</row>
    <row r="15" spans="1:17" ht="15" customHeight="1" x14ac:dyDescent="0.25">
      <c r="A15" s="13" t="s">
        <v>17</v>
      </c>
      <c r="B15" s="11">
        <v>1.570419777105414</v>
      </c>
      <c r="C15" s="12">
        <v>0.92802014596496463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</row>
    <row r="16" spans="1:17" ht="14.25" thickBot="1" x14ac:dyDescent="0.3">
      <c r="A16" s="14" t="s">
        <v>18</v>
      </c>
      <c r="B16" s="15">
        <v>1.61084120728421</v>
      </c>
      <c r="C16" s="16">
        <v>1.8512311314796648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</row>
    <row r="17" spans="1:17" ht="13.5" x14ac:dyDescent="0.25">
      <c r="A17" s="17" t="s">
        <v>19</v>
      </c>
      <c r="B17" s="17"/>
      <c r="C17" s="17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</row>
    <row r="18" spans="1:17" s="21" customFormat="1" x14ac:dyDescent="0.2"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</row>
    <row r="19" spans="1:17" s="21" customFormat="1" x14ac:dyDescent="0.2"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</row>
    <row r="20" spans="1:17" s="21" customFormat="1" x14ac:dyDescent="0.2"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</row>
    <row r="21" spans="1:17" s="21" customFormat="1" x14ac:dyDescent="0.2"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</row>
    <row r="22" spans="1:17" s="21" customFormat="1" x14ac:dyDescent="0.2"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</row>
    <row r="23" spans="1:17" s="21" customFormat="1" x14ac:dyDescent="0.2"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</row>
    <row r="24" spans="1:17" s="21" customFormat="1" x14ac:dyDescent="0.2"/>
    <row r="25" spans="1:17" s="21" customFormat="1" x14ac:dyDescent="0.2"/>
    <row r="26" spans="1:17" s="21" customFormat="1" x14ac:dyDescent="0.2"/>
    <row r="27" spans="1:17" s="21" customFormat="1" x14ac:dyDescent="0.2"/>
    <row r="28" spans="1:17" s="21" customFormat="1" x14ac:dyDescent="0.2"/>
    <row r="29" spans="1:17" s="21" customFormat="1" x14ac:dyDescent="0.2"/>
    <row r="30" spans="1:17" s="21" customFormat="1" x14ac:dyDescent="0.2"/>
    <row r="31" spans="1:17" s="21" customFormat="1" x14ac:dyDescent="0.2"/>
    <row r="32" spans="1:17" s="21" customFormat="1" x14ac:dyDescent="0.2"/>
    <row r="33" s="21" customFormat="1" x14ac:dyDescent="0.2"/>
    <row r="34" s="21" customFormat="1" x14ac:dyDescent="0.2"/>
    <row r="35" s="21" customFormat="1" x14ac:dyDescent="0.2"/>
    <row r="36" s="21" customFormat="1" x14ac:dyDescent="0.2"/>
    <row r="37" s="21" customFormat="1" x14ac:dyDescent="0.2"/>
    <row r="38" s="21" customFormat="1" x14ac:dyDescent="0.2"/>
    <row r="39" s="21" customFormat="1" x14ac:dyDescent="0.2"/>
    <row r="40" s="21" customFormat="1" x14ac:dyDescent="0.2"/>
    <row r="41" s="21" customFormat="1" x14ac:dyDescent="0.2"/>
    <row r="42" s="21" customFormat="1" x14ac:dyDescent="0.2"/>
    <row r="43" s="21" customFormat="1" x14ac:dyDescent="0.2"/>
    <row r="44" s="21" customFormat="1" x14ac:dyDescent="0.2"/>
    <row r="45" s="21" customFormat="1" x14ac:dyDescent="0.2"/>
    <row r="46" s="21" customFormat="1" x14ac:dyDescent="0.2"/>
    <row r="47" s="21" customFormat="1" x14ac:dyDescent="0.2"/>
    <row r="48" s="21" customFormat="1" x14ac:dyDescent="0.2"/>
    <row r="49" s="21" customFormat="1" x14ac:dyDescent="0.2"/>
    <row r="50" s="21" customFormat="1" x14ac:dyDescent="0.2"/>
    <row r="51" s="21" customFormat="1" x14ac:dyDescent="0.2"/>
    <row r="52" s="21" customFormat="1" x14ac:dyDescent="0.2"/>
    <row r="53" s="21" customFormat="1" x14ac:dyDescent="0.2"/>
    <row r="54" s="21" customFormat="1" x14ac:dyDescent="0.2"/>
    <row r="55" s="21" customFormat="1" x14ac:dyDescent="0.2"/>
    <row r="56" s="21" customFormat="1" x14ac:dyDescent="0.2"/>
    <row r="57" s="21" customFormat="1" x14ac:dyDescent="0.2"/>
    <row r="58" s="21" customFormat="1" x14ac:dyDescent="0.2"/>
    <row r="59" s="21" customFormat="1" x14ac:dyDescent="0.2"/>
    <row r="60" s="21" customFormat="1" x14ac:dyDescent="0.2"/>
    <row r="61" s="21" customFormat="1" x14ac:dyDescent="0.2"/>
    <row r="62" s="21" customFormat="1" x14ac:dyDescent="0.2"/>
    <row r="63" s="21" customFormat="1" x14ac:dyDescent="0.2"/>
    <row r="64" s="21" customFormat="1" x14ac:dyDescent="0.2"/>
    <row r="65" s="21" customFormat="1" x14ac:dyDescent="0.2"/>
    <row r="66" s="21" customFormat="1" x14ac:dyDescent="0.2"/>
    <row r="67" s="21" customFormat="1" x14ac:dyDescent="0.2"/>
    <row r="68" s="21" customFormat="1" x14ac:dyDescent="0.2"/>
    <row r="69" s="21" customFormat="1" x14ac:dyDescent="0.2"/>
    <row r="70" s="21" customFormat="1" x14ac:dyDescent="0.2"/>
    <row r="71" s="21" customFormat="1" x14ac:dyDescent="0.2"/>
    <row r="72" s="21" customFormat="1" x14ac:dyDescent="0.2"/>
    <row r="73" s="21" customFormat="1" x14ac:dyDescent="0.2"/>
    <row r="74" s="21" customFormat="1" x14ac:dyDescent="0.2"/>
    <row r="75" s="21" customFormat="1" x14ac:dyDescent="0.2"/>
    <row r="76" s="21" customFormat="1" x14ac:dyDescent="0.2"/>
    <row r="77" s="21" customFormat="1" x14ac:dyDescent="0.2"/>
    <row r="78" s="21" customFormat="1" x14ac:dyDescent="0.2"/>
    <row r="79" s="21" customFormat="1" x14ac:dyDescent="0.2"/>
    <row r="80" s="21" customFormat="1" x14ac:dyDescent="0.2"/>
    <row r="81" s="21" customFormat="1" x14ac:dyDescent="0.2"/>
    <row r="82" s="21" customFormat="1" x14ac:dyDescent="0.2"/>
    <row r="83" s="21" customFormat="1" x14ac:dyDescent="0.2"/>
    <row r="84" s="21" customFormat="1" x14ac:dyDescent="0.2"/>
    <row r="85" s="21" customFormat="1" x14ac:dyDescent="0.2"/>
    <row r="86" s="21" customFormat="1" x14ac:dyDescent="0.2"/>
    <row r="87" s="21" customFormat="1" x14ac:dyDescent="0.2"/>
    <row r="88" s="21" customFormat="1" x14ac:dyDescent="0.2"/>
    <row r="89" s="21" customFormat="1" x14ac:dyDescent="0.2"/>
    <row r="90" s="21" customFormat="1" x14ac:dyDescent="0.2"/>
    <row r="91" s="21" customFormat="1" x14ac:dyDescent="0.2"/>
    <row r="92" s="21" customFormat="1" x14ac:dyDescent="0.2"/>
    <row r="93" s="21" customFormat="1" x14ac:dyDescent="0.2"/>
    <row r="94" s="21" customFormat="1" x14ac:dyDescent="0.2"/>
    <row r="95" s="21" customFormat="1" x14ac:dyDescent="0.2"/>
    <row r="96" s="21" customFormat="1" x14ac:dyDescent="0.2"/>
    <row r="97" s="21" customFormat="1" x14ac:dyDescent="0.2"/>
    <row r="98" s="21" customFormat="1" x14ac:dyDescent="0.2"/>
    <row r="99" s="21" customFormat="1" x14ac:dyDescent="0.2"/>
    <row r="100" s="21" customFormat="1" x14ac:dyDescent="0.2"/>
    <row r="101" s="21" customFormat="1" x14ac:dyDescent="0.2"/>
    <row r="102" s="21" customFormat="1" x14ac:dyDescent="0.2"/>
    <row r="103" s="21" customFormat="1" x14ac:dyDescent="0.2"/>
    <row r="104" s="21" customFormat="1" x14ac:dyDescent="0.2"/>
    <row r="105" s="21" customFormat="1" x14ac:dyDescent="0.2"/>
    <row r="106" s="21" customFormat="1" x14ac:dyDescent="0.2"/>
    <row r="107" s="21" customFormat="1" x14ac:dyDescent="0.2"/>
    <row r="108" s="21" customFormat="1" x14ac:dyDescent="0.2"/>
    <row r="109" s="21" customFormat="1" x14ac:dyDescent="0.2"/>
    <row r="110" s="21" customFormat="1" x14ac:dyDescent="0.2"/>
    <row r="111" s="21" customFormat="1" x14ac:dyDescent="0.2"/>
    <row r="112" s="21" customFormat="1" x14ac:dyDescent="0.2"/>
    <row r="113" s="21" customFormat="1" x14ac:dyDescent="0.2"/>
    <row r="114" s="21" customFormat="1" x14ac:dyDescent="0.2"/>
    <row r="115" s="21" customFormat="1" x14ac:dyDescent="0.2"/>
    <row r="116" s="21" customFormat="1" x14ac:dyDescent="0.2"/>
    <row r="117" s="21" customFormat="1" x14ac:dyDescent="0.2"/>
    <row r="118" s="21" customFormat="1" x14ac:dyDescent="0.2"/>
    <row r="119" s="21" customFormat="1" x14ac:dyDescent="0.2"/>
    <row r="120" s="21" customFormat="1" x14ac:dyDescent="0.2"/>
    <row r="121" s="21" customFormat="1" x14ac:dyDescent="0.2"/>
    <row r="122" s="21" customFormat="1" x14ac:dyDescent="0.2"/>
    <row r="123" s="21" customFormat="1" x14ac:dyDescent="0.2"/>
    <row r="124" s="21" customFormat="1" x14ac:dyDescent="0.2"/>
    <row r="125" s="21" customFormat="1" x14ac:dyDescent="0.2"/>
    <row r="126" s="21" customFormat="1" x14ac:dyDescent="0.2"/>
    <row r="127" s="21" customFormat="1" x14ac:dyDescent="0.2"/>
    <row r="128" s="21" customFormat="1" x14ac:dyDescent="0.2"/>
    <row r="129" s="21" customFormat="1" x14ac:dyDescent="0.2"/>
    <row r="130" s="21" customFormat="1" x14ac:dyDescent="0.2"/>
    <row r="131" s="21" customFormat="1" x14ac:dyDescent="0.2"/>
    <row r="132" s="21" customFormat="1" x14ac:dyDescent="0.2"/>
    <row r="133" s="21" customFormat="1" x14ac:dyDescent="0.2"/>
    <row r="134" s="21" customFormat="1" x14ac:dyDescent="0.2"/>
    <row r="135" s="21" customFormat="1" x14ac:dyDescent="0.2"/>
    <row r="136" s="21" customFormat="1" x14ac:dyDescent="0.2"/>
    <row r="137" s="21" customFormat="1" x14ac:dyDescent="0.2"/>
    <row r="138" s="21" customFormat="1" x14ac:dyDescent="0.2"/>
    <row r="139" s="21" customFormat="1" x14ac:dyDescent="0.2"/>
    <row r="140" s="21" customFormat="1" x14ac:dyDescent="0.2"/>
    <row r="141" s="21" customFormat="1" x14ac:dyDescent="0.2"/>
    <row r="142" s="21" customFormat="1" x14ac:dyDescent="0.2"/>
    <row r="143" s="21" customFormat="1" x14ac:dyDescent="0.2"/>
    <row r="144" s="21" customFormat="1" x14ac:dyDescent="0.2"/>
    <row r="145" s="21" customFormat="1" x14ac:dyDescent="0.2"/>
    <row r="146" s="21" customFormat="1" x14ac:dyDescent="0.2"/>
    <row r="147" s="21" customFormat="1" x14ac:dyDescent="0.2"/>
    <row r="148" s="21" customFormat="1" x14ac:dyDescent="0.2"/>
    <row r="149" s="21" customFormat="1" x14ac:dyDescent="0.2"/>
    <row r="150" s="21" customFormat="1" x14ac:dyDescent="0.2"/>
    <row r="151" s="21" customFormat="1" x14ac:dyDescent="0.2"/>
    <row r="152" s="21" customFormat="1" x14ac:dyDescent="0.2"/>
    <row r="153" s="21" customFormat="1" x14ac:dyDescent="0.2"/>
    <row r="154" s="21" customFormat="1" x14ac:dyDescent="0.2"/>
    <row r="155" s="21" customFormat="1" x14ac:dyDescent="0.2"/>
    <row r="156" s="21" customFormat="1" x14ac:dyDescent="0.2"/>
    <row r="157" s="21" customFormat="1" x14ac:dyDescent="0.2"/>
    <row r="158" s="21" customFormat="1" x14ac:dyDescent="0.2"/>
    <row r="159" s="21" customFormat="1" x14ac:dyDescent="0.2"/>
    <row r="160" s="21" customFormat="1" x14ac:dyDescent="0.2"/>
    <row r="161" s="21" customFormat="1" x14ac:dyDescent="0.2"/>
    <row r="162" s="21" customFormat="1" x14ac:dyDescent="0.2"/>
    <row r="163" s="21" customFormat="1" x14ac:dyDescent="0.2"/>
    <row r="164" s="21" customFormat="1" x14ac:dyDescent="0.2"/>
    <row r="165" s="21" customFormat="1" x14ac:dyDescent="0.2"/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AB-B9B1-48FC-BB83-4530016187D9}">
  <sheetPr codeName="Sheet5"/>
  <dimension ref="A1:W35"/>
  <sheetViews>
    <sheetView workbookViewId="0">
      <selection activeCell="C2" sqref="C2"/>
    </sheetView>
  </sheetViews>
  <sheetFormatPr defaultRowHeight="15" x14ac:dyDescent="0.25"/>
  <cols>
    <col min="1" max="1" width="1.7109375" style="51" customWidth="1"/>
    <col min="2" max="2" width="27.5703125" customWidth="1"/>
    <col min="3" max="3" width="9.85546875" bestFit="1" customWidth="1"/>
    <col min="4" max="4" width="9.5703125" customWidth="1"/>
    <col min="5" max="5" width="9.28515625" bestFit="1" customWidth="1"/>
    <col min="6" max="6" width="9.140625" style="51"/>
    <col min="7" max="7" width="24.7109375" style="51" customWidth="1"/>
    <col min="8" max="23" width="9.140625" style="51"/>
  </cols>
  <sheetData>
    <row r="1" spans="2:5" x14ac:dyDescent="0.25">
      <c r="B1" s="518" t="s">
        <v>372</v>
      </c>
      <c r="C1" s="51"/>
      <c r="D1" s="51"/>
      <c r="E1" s="51"/>
    </row>
    <row r="2" spans="2:5" ht="31.5" thickBot="1" x14ac:dyDescent="0.35">
      <c r="B2" s="702"/>
      <c r="C2" s="703">
        <v>45467</v>
      </c>
      <c r="D2" s="703">
        <v>45832</v>
      </c>
      <c r="E2" s="703" t="s">
        <v>35</v>
      </c>
    </row>
    <row r="3" spans="2:5" ht="33" x14ac:dyDescent="0.3">
      <c r="B3" s="704" t="s">
        <v>366</v>
      </c>
      <c r="C3" s="705">
        <v>154340</v>
      </c>
      <c r="D3" s="705">
        <v>161100</v>
      </c>
      <c r="E3" s="706">
        <f>(D3/C3-1)*100</f>
        <v>4.3799403913437951</v>
      </c>
    </row>
    <row r="4" spans="2:5" ht="16.5" x14ac:dyDescent="0.3">
      <c r="B4" s="707"/>
      <c r="C4" s="698"/>
      <c r="D4" s="698"/>
      <c r="E4" s="708"/>
    </row>
    <row r="5" spans="2:5" ht="33" x14ac:dyDescent="0.3">
      <c r="B5" s="709" t="s">
        <v>367</v>
      </c>
      <c r="C5" s="697">
        <f>C6+C7</f>
        <v>94702.016754000011</v>
      </c>
      <c r="D5" s="697">
        <f>D6+D7</f>
        <v>60358.213982799993</v>
      </c>
      <c r="E5" s="710">
        <f>(D5/C5-1)*100</f>
        <v>-36.265122906951618</v>
      </c>
    </row>
    <row r="6" spans="2:5" ht="33" x14ac:dyDescent="0.3">
      <c r="B6" s="711" t="s">
        <v>368</v>
      </c>
      <c r="C6" s="698">
        <f>'[13]YTD. Tables'!N22</f>
        <v>82746.552681400004</v>
      </c>
      <c r="D6" s="698">
        <f>'[13]YTD. Tables'!R22</f>
        <v>48604.971820399995</v>
      </c>
      <c r="E6" s="712">
        <f>(D6/C6-1)*100</f>
        <v>-41.260426875371749</v>
      </c>
    </row>
    <row r="7" spans="2:5" ht="33.75" thickBot="1" x14ac:dyDescent="0.35">
      <c r="B7" s="713" t="s">
        <v>369</v>
      </c>
      <c r="C7" s="700">
        <f>'[13]YTD. Tables'!N23</f>
        <v>11955.4640726</v>
      </c>
      <c r="D7" s="700">
        <f>'[13]YTD. Tables'!R23</f>
        <v>11753.2421624</v>
      </c>
      <c r="E7" s="714">
        <f>(D7/C7-1)*100</f>
        <v>-1.6914601471929469</v>
      </c>
    </row>
    <row r="8" spans="2:5" ht="16.5" x14ac:dyDescent="0.3">
      <c r="B8" s="711"/>
      <c r="C8" s="698"/>
      <c r="D8" s="698"/>
      <c r="E8" s="715"/>
    </row>
    <row r="9" spans="2:5" ht="17.25" thickBot="1" x14ac:dyDescent="0.35">
      <c r="B9" s="716" t="s">
        <v>370</v>
      </c>
      <c r="C9" s="700">
        <v>32657</v>
      </c>
      <c r="D9" s="700">
        <v>31050</v>
      </c>
      <c r="E9" s="714">
        <f>IF( D9=0,0,(D9/C9-1)*100)</f>
        <v>-4.9208439232017671</v>
      </c>
    </row>
    <row r="10" spans="2:5" x14ac:dyDescent="0.25">
      <c r="B10" s="51" t="s">
        <v>373</v>
      </c>
      <c r="C10" s="51"/>
      <c r="D10" s="51"/>
      <c r="E10" s="51"/>
    </row>
    <row r="11" spans="2:5" x14ac:dyDescent="0.25">
      <c r="B11" s="51"/>
      <c r="C11" s="51"/>
      <c r="D11" s="51"/>
      <c r="E11" s="51"/>
    </row>
    <row r="12" spans="2:5" x14ac:dyDescent="0.25">
      <c r="B12" s="51"/>
      <c r="C12" s="51"/>
      <c r="D12" s="51"/>
      <c r="E12" s="51"/>
    </row>
    <row r="13" spans="2:5" x14ac:dyDescent="0.25">
      <c r="B13" s="51"/>
      <c r="C13" s="51"/>
      <c r="D13" s="51"/>
      <c r="E13" s="51"/>
    </row>
    <row r="14" spans="2:5" x14ac:dyDescent="0.25">
      <c r="B14" s="51"/>
      <c r="C14" s="51"/>
      <c r="D14" s="51"/>
      <c r="E14" s="51"/>
    </row>
    <row r="15" spans="2:5" x14ac:dyDescent="0.25">
      <c r="B15" s="51"/>
      <c r="C15" s="51"/>
      <c r="D15" s="51"/>
      <c r="E15" s="51"/>
    </row>
    <row r="16" spans="2:5" x14ac:dyDescent="0.25">
      <c r="B16" s="51"/>
      <c r="C16" s="51"/>
      <c r="D16" s="51"/>
      <c r="E16" s="51"/>
    </row>
    <row r="17" spans="2:5" x14ac:dyDescent="0.25">
      <c r="B17" s="51"/>
      <c r="C17" s="51"/>
      <c r="D17" s="51"/>
      <c r="E17" s="51"/>
    </row>
    <row r="18" spans="2:5" x14ac:dyDescent="0.25">
      <c r="B18" s="51"/>
      <c r="C18" s="51"/>
      <c r="D18" s="51"/>
      <c r="E18" s="51"/>
    </row>
    <row r="19" spans="2:5" x14ac:dyDescent="0.25">
      <c r="B19" s="51"/>
      <c r="C19" s="51"/>
      <c r="D19" s="51"/>
      <c r="E19" s="51"/>
    </row>
    <row r="20" spans="2:5" x14ac:dyDescent="0.25">
      <c r="B20" s="51"/>
      <c r="C20" s="51"/>
      <c r="D20" s="51"/>
      <c r="E20" s="51"/>
    </row>
    <row r="21" spans="2:5" x14ac:dyDescent="0.25">
      <c r="B21" s="51"/>
      <c r="C21" s="51"/>
      <c r="D21" s="51"/>
      <c r="E21" s="51"/>
    </row>
    <row r="22" spans="2:5" x14ac:dyDescent="0.25">
      <c r="B22" s="51"/>
      <c r="C22" s="51"/>
      <c r="D22" s="51"/>
      <c r="E22" s="51"/>
    </row>
    <row r="23" spans="2:5" x14ac:dyDescent="0.25">
      <c r="B23" s="51"/>
      <c r="C23" s="51"/>
      <c r="D23" s="51"/>
      <c r="E23" s="51"/>
    </row>
    <row r="24" spans="2:5" x14ac:dyDescent="0.25">
      <c r="B24" s="51"/>
      <c r="C24" s="51"/>
      <c r="D24" s="51"/>
      <c r="E24" s="51"/>
    </row>
    <row r="25" spans="2:5" x14ac:dyDescent="0.25">
      <c r="B25" s="51"/>
      <c r="C25" s="51"/>
      <c r="D25" s="51"/>
      <c r="E25" s="51"/>
    </row>
    <row r="26" spans="2:5" x14ac:dyDescent="0.25">
      <c r="B26" s="51"/>
      <c r="C26" s="51"/>
      <c r="D26" s="51"/>
      <c r="E26" s="51"/>
    </row>
    <row r="27" spans="2:5" x14ac:dyDescent="0.25">
      <c r="B27" s="51"/>
      <c r="C27" s="51"/>
      <c r="D27" s="51"/>
      <c r="E27" s="51"/>
    </row>
    <row r="28" spans="2:5" x14ac:dyDescent="0.25">
      <c r="B28" s="51"/>
      <c r="C28" s="51"/>
      <c r="D28" s="51"/>
      <c r="E28" s="51"/>
    </row>
    <row r="29" spans="2:5" x14ac:dyDescent="0.25">
      <c r="B29" s="51"/>
      <c r="C29" s="51"/>
      <c r="D29" s="51"/>
      <c r="E29" s="51"/>
    </row>
    <row r="30" spans="2:5" x14ac:dyDescent="0.25">
      <c r="B30" s="51"/>
      <c r="C30" s="51"/>
      <c r="D30" s="51"/>
      <c r="E30" s="51"/>
    </row>
    <row r="31" spans="2:5" x14ac:dyDescent="0.25">
      <c r="B31" s="51"/>
      <c r="C31" s="51"/>
      <c r="D31" s="51"/>
      <c r="E31" s="51"/>
    </row>
    <row r="32" spans="2:5" x14ac:dyDescent="0.25">
      <c r="B32" s="51"/>
      <c r="C32" s="51"/>
      <c r="D32" s="51"/>
      <c r="E32" s="51"/>
    </row>
    <row r="33" spans="2:5" x14ac:dyDescent="0.25">
      <c r="B33" s="51"/>
      <c r="C33" s="51"/>
      <c r="D33" s="51"/>
      <c r="E33" s="51"/>
    </row>
    <row r="34" spans="2:5" x14ac:dyDescent="0.25">
      <c r="B34" s="51"/>
      <c r="C34" s="51"/>
      <c r="D34" s="51"/>
      <c r="E34" s="51"/>
    </row>
    <row r="35" spans="2:5" x14ac:dyDescent="0.25">
      <c r="B35" s="51"/>
      <c r="C35" s="51"/>
      <c r="D35" s="51"/>
      <c r="E35" s="51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63F8C-F09C-4522-8972-F6746A8CEF2B}">
  <dimension ref="A1:N1618"/>
  <sheetViews>
    <sheetView zoomScaleNormal="100" workbookViewId="0">
      <selection activeCell="N7" sqref="N7"/>
    </sheetView>
  </sheetViews>
  <sheetFormatPr defaultRowHeight="15" x14ac:dyDescent="0.25"/>
  <cols>
    <col min="1" max="1" width="37.42578125" customWidth="1"/>
    <col min="2" max="2" width="10.140625" bestFit="1" customWidth="1"/>
    <col min="3" max="7" width="9" bestFit="1" customWidth="1"/>
    <col min="8" max="9" width="11" bestFit="1" customWidth="1"/>
    <col min="10" max="10" width="12.5703125" customWidth="1"/>
    <col min="11" max="11" width="10.85546875" customWidth="1"/>
    <col min="12" max="12" width="16" customWidth="1"/>
    <col min="13" max="13" width="12.7109375" customWidth="1"/>
  </cols>
  <sheetData>
    <row r="1" spans="1:14" ht="16.5" x14ac:dyDescent="0.3">
      <c r="A1" s="211" t="s">
        <v>199</v>
      </c>
      <c r="B1" s="211"/>
      <c r="C1" s="211"/>
      <c r="D1" s="211"/>
      <c r="E1" s="211"/>
      <c r="F1" s="212"/>
      <c r="G1" s="88"/>
      <c r="H1" s="88"/>
      <c r="J1" s="88"/>
      <c r="K1" s="213"/>
      <c r="L1" s="125"/>
      <c r="M1" s="88"/>
      <c r="N1" s="88"/>
    </row>
    <row r="2" spans="1:14" ht="16.5" x14ac:dyDescent="0.3">
      <c r="A2" s="88"/>
      <c r="B2" s="88"/>
      <c r="C2" s="88"/>
      <c r="D2" s="88"/>
      <c r="E2" s="88"/>
      <c r="F2" s="88"/>
      <c r="G2" s="88"/>
      <c r="H2" s="88"/>
      <c r="J2" s="88"/>
      <c r="K2" s="213"/>
      <c r="L2" s="214"/>
      <c r="M2" s="88"/>
      <c r="N2" s="88"/>
    </row>
    <row r="3" spans="1:14" ht="16.5" x14ac:dyDescent="0.3">
      <c r="A3" s="88"/>
      <c r="B3" s="88"/>
      <c r="C3" s="88"/>
      <c r="D3" s="88"/>
      <c r="E3" s="88"/>
      <c r="F3" s="88"/>
      <c r="G3" s="88"/>
      <c r="H3" s="88"/>
      <c r="J3" s="88"/>
      <c r="K3" s="213"/>
      <c r="L3" s="214"/>
      <c r="M3" s="88"/>
      <c r="N3" s="88"/>
    </row>
    <row r="4" spans="1:14" ht="16.5" x14ac:dyDescent="0.3">
      <c r="A4" s="88"/>
      <c r="B4" s="88"/>
      <c r="C4" s="88"/>
      <c r="D4" s="88"/>
      <c r="E4" s="88"/>
      <c r="F4" s="88"/>
      <c r="G4" s="88"/>
      <c r="H4" s="88"/>
      <c r="J4" s="88"/>
      <c r="K4" s="213"/>
      <c r="L4" s="214"/>
      <c r="M4" s="88"/>
      <c r="N4" s="88"/>
    </row>
    <row r="5" spans="1:14" ht="16.5" customHeight="1" x14ac:dyDescent="0.3">
      <c r="A5" s="88"/>
      <c r="B5" s="88"/>
      <c r="C5" s="88"/>
      <c r="D5" s="88"/>
      <c r="E5" s="88"/>
      <c r="F5" s="88"/>
      <c r="G5" s="88"/>
      <c r="H5" s="88"/>
      <c r="J5" s="88"/>
      <c r="K5" s="213"/>
      <c r="L5" s="214"/>
      <c r="M5" s="88"/>
      <c r="N5" s="88"/>
    </row>
    <row r="6" spans="1:14" ht="16.5" customHeight="1" x14ac:dyDescent="0.3">
      <c r="A6" s="88"/>
      <c r="B6" s="88"/>
      <c r="C6" s="88"/>
      <c r="D6" s="88"/>
      <c r="E6" s="88"/>
      <c r="F6" s="88"/>
      <c r="G6" s="88"/>
      <c r="H6" s="88"/>
      <c r="J6" s="88"/>
      <c r="K6" s="213"/>
      <c r="L6" s="214"/>
      <c r="M6" s="88"/>
      <c r="N6" s="88"/>
    </row>
    <row r="7" spans="1:14" ht="16.5" customHeight="1" x14ac:dyDescent="0.3">
      <c r="A7" s="88"/>
      <c r="B7" s="88"/>
      <c r="C7" s="88"/>
      <c r="D7" s="88"/>
      <c r="E7" s="88"/>
      <c r="F7" s="88"/>
      <c r="G7" s="88"/>
      <c r="H7" s="88"/>
      <c r="J7" s="88"/>
      <c r="K7" s="213"/>
      <c r="L7" s="215"/>
      <c r="M7" s="88"/>
      <c r="N7" s="88"/>
    </row>
    <row r="8" spans="1:14" ht="16.5" customHeight="1" x14ac:dyDescent="0.3">
      <c r="A8" s="88"/>
      <c r="B8" s="88"/>
      <c r="C8" s="88"/>
      <c r="D8" s="88"/>
      <c r="E8" s="88"/>
      <c r="F8" s="88"/>
      <c r="G8" s="88"/>
      <c r="H8" s="88"/>
      <c r="J8" s="88"/>
      <c r="M8" s="88"/>
      <c r="N8" s="88"/>
    </row>
    <row r="9" spans="1:14" ht="33.75" customHeight="1" x14ac:dyDescent="0.3">
      <c r="A9" s="88"/>
      <c r="B9" s="88"/>
      <c r="C9" s="88"/>
      <c r="D9" s="88"/>
      <c r="E9" s="88"/>
      <c r="F9" s="88"/>
      <c r="G9" s="88"/>
      <c r="H9" s="88"/>
      <c r="J9" s="216"/>
      <c r="K9" s="51"/>
      <c r="M9" s="88"/>
      <c r="N9" s="88"/>
    </row>
    <row r="10" spans="1:14" ht="16.5" customHeight="1" x14ac:dyDescent="0.3">
      <c r="A10" s="88"/>
      <c r="B10" s="88"/>
      <c r="C10" s="88"/>
      <c r="D10" s="88"/>
      <c r="E10" s="88"/>
      <c r="F10" s="88"/>
      <c r="G10" s="88"/>
      <c r="H10" s="88"/>
      <c r="J10" s="216"/>
      <c r="K10" s="51"/>
      <c r="M10" s="88"/>
      <c r="N10" s="88"/>
    </row>
    <row r="11" spans="1:14" ht="16.5" customHeight="1" x14ac:dyDescent="0.3">
      <c r="A11" s="88"/>
      <c r="B11" s="88"/>
      <c r="C11" s="88"/>
      <c r="D11" s="88"/>
      <c r="E11" s="88"/>
      <c r="F11" s="88"/>
      <c r="G11" s="88"/>
      <c r="H11" s="88"/>
      <c r="J11" s="217"/>
      <c r="K11" s="217"/>
      <c r="L11" s="88"/>
      <c r="M11" s="88"/>
      <c r="N11" s="88"/>
    </row>
    <row r="12" spans="1:14" ht="16.5" customHeight="1" x14ac:dyDescent="0.3">
      <c r="A12" s="88"/>
      <c r="B12" s="88"/>
      <c r="C12" s="88"/>
      <c r="D12" s="88"/>
      <c r="E12" s="88"/>
      <c r="F12" s="88"/>
      <c r="G12" s="88"/>
      <c r="H12" s="88"/>
      <c r="J12" s="749"/>
      <c r="K12" s="749"/>
      <c r="L12" s="88"/>
      <c r="M12" s="88"/>
      <c r="N12" s="88"/>
    </row>
    <row r="13" spans="1:14" ht="16.5" customHeight="1" x14ac:dyDescent="0.3">
      <c r="A13" s="218">
        <v>2018</v>
      </c>
      <c r="B13" s="218">
        <v>2019</v>
      </c>
      <c r="C13" s="218">
        <v>2020</v>
      </c>
      <c r="D13" s="218">
        <v>2021</v>
      </c>
      <c r="E13" s="218">
        <v>2022</v>
      </c>
      <c r="F13" s="218">
        <v>2023</v>
      </c>
      <c r="G13" s="88"/>
      <c r="H13" s="88"/>
      <c r="J13" s="219"/>
      <c r="K13" s="219"/>
      <c r="L13" s="88"/>
      <c r="M13" s="88"/>
      <c r="N13" s="88"/>
    </row>
    <row r="14" spans="1:14" ht="16.5" x14ac:dyDescent="0.3">
      <c r="A14" s="46" t="s">
        <v>131</v>
      </c>
      <c r="B14" s="88"/>
      <c r="C14" s="88"/>
      <c r="D14" s="88"/>
      <c r="E14" s="88"/>
      <c r="F14" s="88"/>
      <c r="G14" s="88"/>
      <c r="H14" s="88"/>
      <c r="J14" s="216"/>
      <c r="K14" s="216"/>
      <c r="L14" s="88"/>
      <c r="M14" s="88"/>
      <c r="N14" s="88"/>
    </row>
    <row r="15" spans="1:14" ht="16.5" customHeight="1" x14ac:dyDescent="0.3">
      <c r="A15" s="220"/>
      <c r="B15" s="220"/>
      <c r="C15" s="220"/>
      <c r="D15" s="220"/>
      <c r="E15" s="220"/>
      <c r="F15" s="220"/>
      <c r="G15" s="88"/>
      <c r="H15" s="88"/>
      <c r="J15" s="216"/>
      <c r="K15" s="216"/>
      <c r="L15" s="88"/>
      <c r="M15" s="88"/>
      <c r="N15" s="88"/>
    </row>
    <row r="16" spans="1:14" s="221" customFormat="1" ht="16.5" customHeight="1" x14ac:dyDescent="0.25">
      <c r="J16" s="222"/>
      <c r="K16" s="222"/>
    </row>
    <row r="17" spans="1:9" s="221" customFormat="1" ht="15" customHeight="1" x14ac:dyDescent="0.3">
      <c r="I17" s="223"/>
    </row>
    <row r="18" spans="1:9" s="221" customFormat="1" ht="15" customHeight="1" thickBot="1" x14ac:dyDescent="0.35">
      <c r="A18" s="382"/>
      <c r="B18" s="386">
        <v>2020</v>
      </c>
      <c r="C18" s="386">
        <v>2021</v>
      </c>
      <c r="D18" s="386">
        <v>2022</v>
      </c>
      <c r="E18" s="386">
        <v>2023</v>
      </c>
      <c r="F18" s="386">
        <v>2024</v>
      </c>
      <c r="G18" s="386">
        <v>2025</v>
      </c>
    </row>
    <row r="19" spans="1:9" s="221" customFormat="1" ht="15" customHeight="1" x14ac:dyDescent="0.25">
      <c r="A19" s="224" t="s">
        <v>132</v>
      </c>
      <c r="B19" s="387">
        <v>69.047062530000005</v>
      </c>
      <c r="C19" s="387">
        <v>136.44424979000001</v>
      </c>
      <c r="D19" s="387">
        <v>144.68247488000003</v>
      </c>
      <c r="E19" s="387">
        <v>145.36092454999982</v>
      </c>
      <c r="F19" s="387">
        <v>181.9965813</v>
      </c>
      <c r="G19" s="387">
        <v>164.8862881</v>
      </c>
    </row>
    <row r="20" spans="1:9" s="221" customFormat="1" ht="15" customHeight="1" x14ac:dyDescent="0.25"/>
    <row r="21" spans="1:9" s="221" customFormat="1" ht="15" customHeight="1" x14ac:dyDescent="0.25"/>
    <row r="22" spans="1:9" s="221" customFormat="1" ht="15" customHeight="1" x14ac:dyDescent="0.25"/>
    <row r="23" spans="1:9" s="221" customFormat="1" ht="15" customHeight="1" x14ac:dyDescent="0.25"/>
    <row r="24" spans="1:9" s="221" customFormat="1" ht="15" customHeight="1" x14ac:dyDescent="0.25"/>
    <row r="25" spans="1:9" s="221" customFormat="1" ht="15" customHeight="1" x14ac:dyDescent="0.25"/>
    <row r="26" spans="1:9" s="221" customFormat="1" ht="15" customHeight="1" x14ac:dyDescent="0.25"/>
    <row r="27" spans="1:9" s="221" customFormat="1" ht="15" customHeight="1" x14ac:dyDescent="0.25"/>
    <row r="28" spans="1:9" s="221" customFormat="1" ht="15" customHeight="1" x14ac:dyDescent="0.25"/>
    <row r="29" spans="1:9" s="221" customFormat="1" ht="15" customHeight="1" x14ac:dyDescent="0.25"/>
    <row r="30" spans="1:9" s="221" customFormat="1" ht="15" customHeight="1" x14ac:dyDescent="0.25"/>
    <row r="31" spans="1:9" s="221" customFormat="1" ht="15" customHeight="1" x14ac:dyDescent="0.25"/>
    <row r="32" spans="1:9" s="221" customFormat="1" ht="15" customHeight="1" x14ac:dyDescent="0.25"/>
    <row r="33" s="221" customFormat="1" ht="15" customHeight="1" x14ac:dyDescent="0.25"/>
    <row r="34" s="221" customFormat="1" ht="15" customHeight="1" x14ac:dyDescent="0.25"/>
    <row r="35" s="221" customFormat="1" ht="15" customHeight="1" x14ac:dyDescent="0.25"/>
    <row r="36" s="221" customFormat="1" ht="15" customHeight="1" x14ac:dyDescent="0.25"/>
    <row r="37" s="221" customFormat="1" ht="15" customHeight="1" x14ac:dyDescent="0.25"/>
    <row r="38" s="221" customFormat="1" ht="15" customHeight="1" x14ac:dyDescent="0.25"/>
    <row r="39" s="221" customFormat="1" ht="15" customHeight="1" x14ac:dyDescent="0.25"/>
    <row r="40" s="221" customFormat="1" ht="15" customHeight="1" x14ac:dyDescent="0.25"/>
    <row r="41" s="221" customFormat="1" ht="15" customHeight="1" x14ac:dyDescent="0.25"/>
    <row r="42" s="221" customFormat="1" ht="15" customHeight="1" x14ac:dyDescent="0.25"/>
    <row r="43" s="221" customFormat="1" ht="15" customHeight="1" x14ac:dyDescent="0.25"/>
    <row r="44" s="221" customFormat="1" ht="15" customHeight="1" x14ac:dyDescent="0.25"/>
    <row r="45" s="221" customFormat="1" ht="15" customHeight="1" x14ac:dyDescent="0.25"/>
    <row r="46" s="221" customFormat="1" ht="15" customHeight="1" x14ac:dyDescent="0.25"/>
    <row r="47" s="221" customFormat="1" ht="15" customHeight="1" x14ac:dyDescent="0.25"/>
    <row r="48" s="221" customFormat="1" ht="15" customHeight="1" x14ac:dyDescent="0.25"/>
    <row r="49" s="221" customFormat="1" ht="15" customHeight="1" x14ac:dyDescent="0.25"/>
    <row r="50" s="221" customFormat="1" ht="15" customHeight="1" x14ac:dyDescent="0.25"/>
    <row r="51" s="221" customFormat="1" ht="15" customHeight="1" x14ac:dyDescent="0.25"/>
    <row r="52" s="221" customFormat="1" ht="15" customHeight="1" x14ac:dyDescent="0.25"/>
    <row r="53" s="221" customFormat="1" ht="15" customHeight="1" x14ac:dyDescent="0.25"/>
    <row r="54" s="221" customFormat="1" ht="15" customHeight="1" x14ac:dyDescent="0.25"/>
    <row r="55" s="221" customFormat="1" ht="15" customHeight="1" x14ac:dyDescent="0.25"/>
    <row r="56" s="221" customFormat="1" ht="15" customHeight="1" x14ac:dyDescent="0.25"/>
    <row r="57" s="221" customFormat="1" ht="15" customHeight="1" x14ac:dyDescent="0.25"/>
    <row r="58" s="221" customFormat="1" ht="15" customHeight="1" x14ac:dyDescent="0.25"/>
    <row r="59" s="221" customFormat="1" ht="15" customHeight="1" x14ac:dyDescent="0.25"/>
    <row r="60" s="221" customFormat="1" ht="15" customHeight="1" x14ac:dyDescent="0.25"/>
    <row r="61" s="221" customFormat="1" ht="15" customHeight="1" x14ac:dyDescent="0.25"/>
    <row r="62" s="221" customFormat="1" ht="15" customHeight="1" x14ac:dyDescent="0.25"/>
    <row r="63" s="221" customFormat="1" ht="15" customHeight="1" x14ac:dyDescent="0.25"/>
    <row r="64" s="221" customFormat="1" ht="15" customHeight="1" x14ac:dyDescent="0.25"/>
    <row r="65" s="221" customFormat="1" ht="15" customHeight="1" x14ac:dyDescent="0.25"/>
    <row r="66" s="221" customFormat="1" ht="15" customHeight="1" x14ac:dyDescent="0.25"/>
    <row r="67" s="221" customFormat="1" ht="15" customHeight="1" x14ac:dyDescent="0.25"/>
    <row r="68" s="221" customFormat="1" ht="15" customHeight="1" x14ac:dyDescent="0.25"/>
    <row r="69" s="221" customFormat="1" ht="15" customHeight="1" x14ac:dyDescent="0.25"/>
    <row r="70" s="221" customFormat="1" ht="15" customHeight="1" x14ac:dyDescent="0.25"/>
    <row r="71" s="221" customFormat="1" ht="15" customHeight="1" x14ac:dyDescent="0.25"/>
    <row r="72" s="221" customFormat="1" ht="15" customHeight="1" x14ac:dyDescent="0.25"/>
    <row r="73" s="221" customFormat="1" ht="15" customHeight="1" x14ac:dyDescent="0.25"/>
    <row r="74" s="221" customFormat="1" ht="15" customHeight="1" x14ac:dyDescent="0.25"/>
    <row r="75" s="221" customFormat="1" ht="15" customHeight="1" x14ac:dyDescent="0.25"/>
    <row r="76" s="221" customFormat="1" ht="15" customHeight="1" x14ac:dyDescent="0.25"/>
    <row r="77" s="221" customFormat="1" ht="15" customHeight="1" x14ac:dyDescent="0.25"/>
    <row r="78" s="221" customFormat="1" ht="15" customHeight="1" x14ac:dyDescent="0.25"/>
    <row r="79" s="221" customFormat="1" ht="15" customHeight="1" x14ac:dyDescent="0.25"/>
    <row r="80" s="221" customFormat="1" ht="15" customHeight="1" x14ac:dyDescent="0.25"/>
    <row r="81" s="221" customFormat="1" ht="15" customHeight="1" x14ac:dyDescent="0.25"/>
    <row r="82" s="221" customFormat="1" ht="15" customHeight="1" x14ac:dyDescent="0.25"/>
    <row r="83" s="221" customFormat="1" ht="15" customHeight="1" x14ac:dyDescent="0.25"/>
    <row r="84" s="221" customFormat="1" ht="15" customHeight="1" x14ac:dyDescent="0.25"/>
    <row r="85" s="221" customFormat="1" ht="15" customHeight="1" x14ac:dyDescent="0.25"/>
    <row r="86" s="221" customFormat="1" ht="15" customHeight="1" x14ac:dyDescent="0.25"/>
    <row r="87" s="221" customFormat="1" ht="15" customHeight="1" x14ac:dyDescent="0.25"/>
    <row r="88" s="221" customFormat="1" ht="15" customHeight="1" x14ac:dyDescent="0.25"/>
    <row r="89" s="221" customFormat="1" ht="15" customHeight="1" x14ac:dyDescent="0.25"/>
    <row r="90" s="221" customFormat="1" ht="15" customHeight="1" x14ac:dyDescent="0.25"/>
    <row r="91" s="221" customFormat="1" ht="15" customHeight="1" x14ac:dyDescent="0.25"/>
    <row r="92" s="221" customFormat="1" ht="15" customHeight="1" x14ac:dyDescent="0.25"/>
    <row r="93" s="221" customFormat="1" ht="15" customHeight="1" x14ac:dyDescent="0.25"/>
    <row r="94" s="221" customFormat="1" ht="15" customHeight="1" x14ac:dyDescent="0.25"/>
    <row r="95" s="221" customFormat="1" ht="15" customHeight="1" x14ac:dyDescent="0.25"/>
    <row r="96" s="221" customFormat="1" ht="15" customHeight="1" x14ac:dyDescent="0.25"/>
    <row r="97" s="221" customFormat="1" ht="15" customHeight="1" x14ac:dyDescent="0.25"/>
    <row r="98" s="221" customFormat="1" ht="15" customHeight="1" x14ac:dyDescent="0.25"/>
    <row r="99" s="221" customFormat="1" ht="15" customHeight="1" x14ac:dyDescent="0.25"/>
    <row r="100" s="221" customFormat="1" ht="15" customHeight="1" x14ac:dyDescent="0.25"/>
    <row r="101" s="221" customFormat="1" ht="15" customHeight="1" x14ac:dyDescent="0.25"/>
    <row r="102" s="221" customFormat="1" ht="15" customHeight="1" x14ac:dyDescent="0.25"/>
    <row r="103" s="221" customFormat="1" ht="15" customHeight="1" x14ac:dyDescent="0.25"/>
    <row r="104" s="221" customFormat="1" ht="15" customHeight="1" x14ac:dyDescent="0.25"/>
    <row r="105" s="221" customFormat="1" ht="15" customHeight="1" x14ac:dyDescent="0.25"/>
    <row r="106" s="221" customFormat="1" ht="15" customHeight="1" x14ac:dyDescent="0.25"/>
    <row r="107" s="221" customFormat="1" ht="15" customHeight="1" x14ac:dyDescent="0.25"/>
    <row r="108" s="221" customFormat="1" ht="15" customHeight="1" x14ac:dyDescent="0.25"/>
    <row r="109" s="221" customFormat="1" ht="15" customHeight="1" x14ac:dyDescent="0.25"/>
    <row r="110" s="221" customFormat="1" ht="15" customHeight="1" x14ac:dyDescent="0.25"/>
    <row r="111" s="221" customFormat="1" ht="15" customHeight="1" x14ac:dyDescent="0.25"/>
    <row r="112" s="221" customFormat="1" ht="15" customHeight="1" x14ac:dyDescent="0.25"/>
    <row r="113" s="221" customFormat="1" ht="15" customHeight="1" x14ac:dyDescent="0.25"/>
    <row r="114" s="221" customFormat="1" ht="15" customHeight="1" x14ac:dyDescent="0.25"/>
    <row r="115" s="221" customFormat="1" ht="15" customHeight="1" x14ac:dyDescent="0.25"/>
    <row r="116" s="221" customFormat="1" ht="15" customHeight="1" x14ac:dyDescent="0.25"/>
    <row r="117" s="221" customFormat="1" ht="15" customHeight="1" x14ac:dyDescent="0.25"/>
    <row r="118" s="221" customFormat="1" ht="15" customHeight="1" x14ac:dyDescent="0.25"/>
    <row r="119" s="221" customFormat="1" ht="15" customHeight="1" x14ac:dyDescent="0.25"/>
    <row r="120" s="221" customFormat="1" ht="15" customHeight="1" x14ac:dyDescent="0.25"/>
    <row r="121" s="221" customFormat="1" ht="15" customHeight="1" x14ac:dyDescent="0.25"/>
    <row r="122" s="221" customFormat="1" ht="15" customHeight="1" x14ac:dyDescent="0.25"/>
    <row r="123" s="221" customFormat="1" ht="15" customHeight="1" x14ac:dyDescent="0.25"/>
    <row r="124" s="221" customFormat="1" ht="15" customHeight="1" x14ac:dyDescent="0.25"/>
    <row r="125" s="221" customFormat="1" ht="15" customHeight="1" x14ac:dyDescent="0.25"/>
    <row r="126" s="221" customFormat="1" ht="15" customHeight="1" x14ac:dyDescent="0.25"/>
    <row r="127" s="221" customFormat="1" ht="15" customHeight="1" x14ac:dyDescent="0.25"/>
    <row r="128" s="221" customFormat="1" ht="15" customHeight="1" x14ac:dyDescent="0.25"/>
    <row r="129" s="221" customFormat="1" ht="15" customHeight="1" x14ac:dyDescent="0.25"/>
    <row r="130" s="221" customFormat="1" ht="15" customHeight="1" x14ac:dyDescent="0.25"/>
    <row r="131" s="221" customFormat="1" ht="15" customHeight="1" x14ac:dyDescent="0.25"/>
    <row r="132" s="221" customFormat="1" ht="15" customHeight="1" x14ac:dyDescent="0.25"/>
    <row r="133" s="221" customFormat="1" ht="15" customHeight="1" x14ac:dyDescent="0.25"/>
    <row r="134" s="221" customFormat="1" ht="15" customHeight="1" x14ac:dyDescent="0.25"/>
    <row r="135" s="221" customFormat="1" ht="15" customHeight="1" x14ac:dyDescent="0.25"/>
    <row r="136" s="221" customFormat="1" ht="15" customHeight="1" x14ac:dyDescent="0.25"/>
    <row r="137" s="221" customFormat="1" ht="15" customHeight="1" x14ac:dyDescent="0.25"/>
    <row r="138" s="221" customFormat="1" ht="15" customHeight="1" x14ac:dyDescent="0.25"/>
    <row r="139" s="221" customFormat="1" ht="15" customHeight="1" x14ac:dyDescent="0.25"/>
    <row r="140" s="221" customFormat="1" ht="15" customHeight="1" x14ac:dyDescent="0.25"/>
    <row r="141" s="221" customFormat="1" ht="15" customHeight="1" x14ac:dyDescent="0.25"/>
    <row r="142" s="221" customFormat="1" ht="15" customHeight="1" x14ac:dyDescent="0.25"/>
    <row r="143" s="221" customFormat="1" ht="15" customHeight="1" x14ac:dyDescent="0.25"/>
    <row r="144" s="221" customFormat="1" ht="15" customHeight="1" x14ac:dyDescent="0.25"/>
    <row r="145" s="221" customFormat="1" ht="15" customHeight="1" x14ac:dyDescent="0.25"/>
    <row r="146" s="221" customFormat="1" ht="15" customHeight="1" x14ac:dyDescent="0.25"/>
    <row r="147" s="221" customFormat="1" ht="15" customHeight="1" x14ac:dyDescent="0.25"/>
    <row r="148" s="221" customFormat="1" ht="15" customHeight="1" x14ac:dyDescent="0.25"/>
    <row r="149" s="221" customFormat="1" ht="15" customHeight="1" x14ac:dyDescent="0.25"/>
    <row r="150" s="221" customFormat="1" ht="15" customHeight="1" x14ac:dyDescent="0.25"/>
    <row r="151" s="221" customFormat="1" ht="15" customHeight="1" x14ac:dyDescent="0.25"/>
    <row r="152" s="221" customFormat="1" ht="15" customHeight="1" x14ac:dyDescent="0.25"/>
    <row r="153" s="221" customFormat="1" ht="15" customHeight="1" x14ac:dyDescent="0.25"/>
    <row r="154" s="221" customFormat="1" ht="15" customHeight="1" x14ac:dyDescent="0.25"/>
    <row r="155" s="221" customFormat="1" ht="15" customHeight="1" x14ac:dyDescent="0.25"/>
    <row r="156" s="221" customFormat="1" ht="15" customHeight="1" x14ac:dyDescent="0.25"/>
    <row r="157" s="221" customFormat="1" ht="15" customHeight="1" x14ac:dyDescent="0.25"/>
    <row r="158" s="221" customFormat="1" ht="15" customHeight="1" x14ac:dyDescent="0.25"/>
    <row r="159" s="221" customFormat="1" ht="15" customHeight="1" x14ac:dyDescent="0.25"/>
    <row r="160" s="221" customFormat="1" ht="15" customHeight="1" x14ac:dyDescent="0.25"/>
    <row r="161" s="221" customFormat="1" ht="15" customHeight="1" x14ac:dyDescent="0.25"/>
    <row r="162" s="221" customFormat="1" ht="15" customHeight="1" x14ac:dyDescent="0.25"/>
    <row r="163" s="221" customFormat="1" ht="15" customHeight="1" x14ac:dyDescent="0.25"/>
    <row r="164" s="221" customFormat="1" ht="15" customHeight="1" x14ac:dyDescent="0.25"/>
    <row r="165" s="221" customFormat="1" ht="15" customHeight="1" x14ac:dyDescent="0.25"/>
    <row r="166" s="221" customFormat="1" ht="15" customHeight="1" x14ac:dyDescent="0.25"/>
    <row r="167" s="221" customFormat="1" ht="15" customHeight="1" x14ac:dyDescent="0.25"/>
    <row r="168" s="221" customFormat="1" ht="15" customHeight="1" x14ac:dyDescent="0.25"/>
    <row r="169" s="221" customFormat="1" ht="15" customHeight="1" x14ac:dyDescent="0.25"/>
    <row r="170" s="221" customFormat="1" ht="15" customHeight="1" x14ac:dyDescent="0.25"/>
    <row r="171" s="221" customFormat="1" ht="15" customHeight="1" x14ac:dyDescent="0.25"/>
    <row r="172" s="221" customFormat="1" ht="15" customHeight="1" x14ac:dyDescent="0.25"/>
    <row r="173" s="221" customFormat="1" ht="15" customHeight="1" x14ac:dyDescent="0.25"/>
    <row r="174" s="221" customFormat="1" ht="15" customHeight="1" x14ac:dyDescent="0.25"/>
    <row r="175" s="221" customFormat="1" ht="15" customHeight="1" x14ac:dyDescent="0.25"/>
    <row r="176" s="221" customFormat="1" ht="15" customHeight="1" x14ac:dyDescent="0.25"/>
    <row r="177" s="221" customFormat="1" ht="15" customHeight="1" x14ac:dyDescent="0.25"/>
    <row r="178" s="221" customFormat="1" ht="15" customHeight="1" x14ac:dyDescent="0.25"/>
    <row r="179" s="221" customFormat="1" ht="15" customHeight="1" x14ac:dyDescent="0.25"/>
    <row r="180" s="221" customFormat="1" ht="15" customHeight="1" x14ac:dyDescent="0.25"/>
    <row r="181" s="221" customFormat="1" ht="15" customHeight="1" x14ac:dyDescent="0.25"/>
    <row r="182" s="221" customFormat="1" ht="15" customHeight="1" x14ac:dyDescent="0.25"/>
    <row r="183" s="221" customFormat="1" ht="15" customHeight="1" x14ac:dyDescent="0.25"/>
    <row r="184" s="221" customFormat="1" ht="15" customHeight="1" x14ac:dyDescent="0.25"/>
    <row r="185" s="221" customFormat="1" ht="15" customHeight="1" x14ac:dyDescent="0.25"/>
    <row r="186" s="221" customFormat="1" ht="15" customHeight="1" x14ac:dyDescent="0.25"/>
    <row r="187" s="221" customFormat="1" ht="15" customHeight="1" x14ac:dyDescent="0.25"/>
    <row r="188" s="221" customFormat="1" ht="15" customHeight="1" x14ac:dyDescent="0.25"/>
    <row r="189" s="221" customFormat="1" ht="15" customHeight="1" x14ac:dyDescent="0.25"/>
    <row r="190" s="221" customFormat="1" ht="15" customHeight="1" x14ac:dyDescent="0.25"/>
    <row r="191" s="221" customFormat="1" ht="15" customHeight="1" x14ac:dyDescent="0.25"/>
    <row r="192" s="221" customFormat="1" ht="15" customHeight="1" x14ac:dyDescent="0.25"/>
    <row r="193" s="221" customFormat="1" ht="15" customHeight="1" x14ac:dyDescent="0.25"/>
    <row r="194" s="221" customFormat="1" ht="15" customHeight="1" x14ac:dyDescent="0.25"/>
    <row r="195" s="221" customFormat="1" ht="15" customHeight="1" x14ac:dyDescent="0.25"/>
    <row r="196" s="221" customFormat="1" ht="15" customHeight="1" x14ac:dyDescent="0.25"/>
    <row r="197" s="221" customFormat="1" ht="15" customHeight="1" x14ac:dyDescent="0.25"/>
    <row r="198" s="221" customFormat="1" ht="15" customHeight="1" x14ac:dyDescent="0.25"/>
    <row r="199" s="221" customFormat="1" ht="15" customHeight="1" x14ac:dyDescent="0.25"/>
    <row r="200" s="221" customFormat="1" ht="15" customHeight="1" x14ac:dyDescent="0.25"/>
    <row r="201" s="221" customFormat="1" ht="15" customHeight="1" x14ac:dyDescent="0.25"/>
    <row r="202" s="221" customFormat="1" ht="15" customHeight="1" x14ac:dyDescent="0.25"/>
    <row r="203" s="221" customFormat="1" ht="15" customHeight="1" x14ac:dyDescent="0.25"/>
    <row r="204" s="221" customFormat="1" ht="15" customHeight="1" x14ac:dyDescent="0.25"/>
    <row r="205" s="221" customFormat="1" ht="15" customHeight="1" x14ac:dyDescent="0.25"/>
    <row r="206" s="221" customFormat="1" ht="15" customHeight="1" x14ac:dyDescent="0.25"/>
    <row r="207" s="221" customFormat="1" ht="15" customHeight="1" x14ac:dyDescent="0.25"/>
    <row r="208" s="221" customFormat="1" ht="15" customHeight="1" x14ac:dyDescent="0.25"/>
    <row r="209" s="221" customFormat="1" ht="15" customHeight="1" x14ac:dyDescent="0.25"/>
    <row r="210" s="221" customFormat="1" ht="15" customHeight="1" x14ac:dyDescent="0.25"/>
    <row r="211" s="221" customFormat="1" ht="15" customHeight="1" x14ac:dyDescent="0.25"/>
    <row r="212" s="221" customFormat="1" ht="15" customHeight="1" x14ac:dyDescent="0.25"/>
    <row r="213" s="221" customFormat="1" ht="15" customHeight="1" x14ac:dyDescent="0.25"/>
    <row r="214" s="221" customFormat="1" ht="15" customHeight="1" x14ac:dyDescent="0.25"/>
    <row r="215" s="221" customFormat="1" ht="15" customHeight="1" x14ac:dyDescent="0.25"/>
    <row r="216" s="221" customFormat="1" ht="15" customHeight="1" x14ac:dyDescent="0.25"/>
    <row r="217" s="221" customFormat="1" ht="15" customHeight="1" x14ac:dyDescent="0.25"/>
    <row r="218" s="221" customFormat="1" ht="15" customHeight="1" x14ac:dyDescent="0.25"/>
    <row r="219" s="221" customFormat="1" ht="15" customHeight="1" x14ac:dyDescent="0.25"/>
    <row r="220" s="221" customFormat="1" ht="15" customHeight="1" x14ac:dyDescent="0.25"/>
    <row r="221" s="221" customFormat="1" ht="15" customHeight="1" x14ac:dyDescent="0.25"/>
    <row r="222" s="221" customFormat="1" ht="15" customHeight="1" x14ac:dyDescent="0.25"/>
    <row r="223" s="221" customFormat="1" ht="15" customHeight="1" x14ac:dyDescent="0.25"/>
    <row r="224" s="221" customFormat="1" ht="15" customHeight="1" x14ac:dyDescent="0.25"/>
    <row r="225" s="221" customFormat="1" ht="15" customHeight="1" x14ac:dyDescent="0.25"/>
    <row r="226" s="221" customFormat="1" ht="15" customHeight="1" x14ac:dyDescent="0.25"/>
    <row r="227" s="221" customFormat="1" ht="15" customHeight="1" x14ac:dyDescent="0.25"/>
    <row r="228" s="221" customFormat="1" ht="15" customHeight="1" x14ac:dyDescent="0.25"/>
    <row r="229" s="221" customFormat="1" ht="15" customHeight="1" x14ac:dyDescent="0.25"/>
    <row r="230" s="221" customFormat="1" ht="15" customHeight="1" x14ac:dyDescent="0.25"/>
    <row r="231" s="221" customFormat="1" ht="15" customHeight="1" x14ac:dyDescent="0.25"/>
    <row r="232" s="221" customFormat="1" ht="15" customHeight="1" x14ac:dyDescent="0.25"/>
    <row r="233" s="221" customFormat="1" ht="15" customHeight="1" x14ac:dyDescent="0.25"/>
    <row r="234" s="221" customFormat="1" ht="15" customHeight="1" x14ac:dyDescent="0.25"/>
    <row r="235" s="221" customFormat="1" ht="15" customHeight="1" x14ac:dyDescent="0.25"/>
    <row r="236" s="221" customFormat="1" ht="15" customHeight="1" x14ac:dyDescent="0.25"/>
    <row r="237" s="221" customFormat="1" ht="15" customHeight="1" x14ac:dyDescent="0.25"/>
    <row r="238" s="221" customFormat="1" ht="15" customHeight="1" x14ac:dyDescent="0.25"/>
    <row r="239" s="221" customFormat="1" ht="15" customHeight="1" x14ac:dyDescent="0.25"/>
    <row r="240" s="221" customFormat="1" ht="15" customHeight="1" x14ac:dyDescent="0.25"/>
    <row r="241" s="221" customFormat="1" ht="15" customHeight="1" x14ac:dyDescent="0.25"/>
    <row r="242" s="221" customFormat="1" ht="15" customHeight="1" x14ac:dyDescent="0.25"/>
    <row r="243" s="221" customFormat="1" ht="15" customHeight="1" x14ac:dyDescent="0.25"/>
    <row r="244" s="221" customFormat="1" ht="15" customHeight="1" x14ac:dyDescent="0.25"/>
    <row r="245" s="221" customFormat="1" ht="15" customHeight="1" x14ac:dyDescent="0.25"/>
    <row r="246" s="221" customFormat="1" ht="15" customHeight="1" x14ac:dyDescent="0.25"/>
    <row r="247" s="221" customFormat="1" ht="15" customHeight="1" x14ac:dyDescent="0.25"/>
    <row r="248" s="221" customFormat="1" ht="15" customHeight="1" x14ac:dyDescent="0.25"/>
    <row r="249" s="221" customFormat="1" ht="15" customHeight="1" x14ac:dyDescent="0.25"/>
    <row r="250" s="221" customFormat="1" ht="15" customHeight="1" x14ac:dyDescent="0.25"/>
    <row r="251" s="221" customFormat="1" ht="15" customHeight="1" x14ac:dyDescent="0.25"/>
    <row r="252" s="221" customFormat="1" ht="15" customHeight="1" x14ac:dyDescent="0.25"/>
    <row r="253" s="221" customFormat="1" ht="15" customHeight="1" x14ac:dyDescent="0.25"/>
    <row r="254" s="221" customFormat="1" ht="15" customHeight="1" x14ac:dyDescent="0.25"/>
    <row r="255" s="221" customFormat="1" ht="15" customHeight="1" x14ac:dyDescent="0.25"/>
    <row r="256" s="221" customFormat="1" ht="15" customHeight="1" x14ac:dyDescent="0.25"/>
    <row r="257" s="221" customFormat="1" ht="15" customHeight="1" x14ac:dyDescent="0.25"/>
    <row r="258" s="221" customFormat="1" ht="15" customHeight="1" x14ac:dyDescent="0.25"/>
    <row r="259" s="221" customFormat="1" ht="15" customHeight="1" x14ac:dyDescent="0.25"/>
    <row r="260" s="221" customFormat="1" ht="15" customHeight="1" x14ac:dyDescent="0.25"/>
    <row r="261" s="221" customFormat="1" ht="15" customHeight="1" x14ac:dyDescent="0.25"/>
    <row r="262" s="221" customFormat="1" ht="15" customHeight="1" x14ac:dyDescent="0.25"/>
    <row r="263" s="221" customFormat="1" ht="15" customHeight="1" x14ac:dyDescent="0.25"/>
    <row r="264" s="221" customFormat="1" ht="15" customHeight="1" x14ac:dyDescent="0.25"/>
    <row r="265" s="221" customFormat="1" ht="15" customHeight="1" x14ac:dyDescent="0.25"/>
    <row r="266" s="221" customFormat="1" ht="15" customHeight="1" x14ac:dyDescent="0.25"/>
    <row r="267" s="221" customFormat="1" ht="15" customHeight="1" x14ac:dyDescent="0.25"/>
    <row r="268" s="221" customFormat="1" ht="15" customHeight="1" x14ac:dyDescent="0.25"/>
    <row r="269" s="221" customFormat="1" ht="15" customHeight="1" x14ac:dyDescent="0.25"/>
    <row r="270" s="221" customFormat="1" ht="15" customHeight="1" x14ac:dyDescent="0.25"/>
    <row r="271" s="221" customFormat="1" ht="15" customHeight="1" x14ac:dyDescent="0.25"/>
    <row r="272" s="221" customFormat="1" ht="15" customHeight="1" x14ac:dyDescent="0.25"/>
    <row r="273" s="221" customFormat="1" ht="15" customHeight="1" x14ac:dyDescent="0.25"/>
    <row r="274" s="221" customFormat="1" ht="15" customHeight="1" x14ac:dyDescent="0.25"/>
    <row r="275" s="221" customFormat="1" ht="15" customHeight="1" x14ac:dyDescent="0.25"/>
    <row r="276" s="221" customFormat="1" ht="15" customHeight="1" x14ac:dyDescent="0.25"/>
    <row r="277" s="221" customFormat="1" ht="15" customHeight="1" x14ac:dyDescent="0.25"/>
    <row r="278" s="221" customFormat="1" ht="15" customHeight="1" x14ac:dyDescent="0.25"/>
    <row r="279" s="221" customFormat="1" ht="15" customHeight="1" x14ac:dyDescent="0.25"/>
    <row r="280" s="221" customFormat="1" ht="15" customHeight="1" x14ac:dyDescent="0.25"/>
    <row r="281" s="221" customFormat="1" ht="15" customHeight="1" x14ac:dyDescent="0.25"/>
    <row r="282" s="221" customFormat="1" ht="15" customHeight="1" x14ac:dyDescent="0.25"/>
    <row r="283" s="221" customFormat="1" ht="15" customHeight="1" x14ac:dyDescent="0.25"/>
    <row r="284" s="221" customFormat="1" ht="15" customHeight="1" x14ac:dyDescent="0.25"/>
    <row r="285" s="221" customFormat="1" ht="15" customHeight="1" x14ac:dyDescent="0.25"/>
    <row r="286" s="221" customFormat="1" ht="15" customHeight="1" x14ac:dyDescent="0.25"/>
    <row r="287" s="221" customFormat="1" ht="15" customHeight="1" x14ac:dyDescent="0.25"/>
    <row r="288" s="221" customFormat="1" ht="15" customHeight="1" x14ac:dyDescent="0.25"/>
    <row r="289" s="221" customFormat="1" ht="15" customHeight="1" x14ac:dyDescent="0.25"/>
    <row r="290" s="221" customFormat="1" ht="15" customHeight="1" x14ac:dyDescent="0.25"/>
    <row r="291" s="221" customFormat="1" ht="15" customHeight="1" x14ac:dyDescent="0.25"/>
    <row r="292" s="221" customFormat="1" ht="15" customHeight="1" x14ac:dyDescent="0.25"/>
    <row r="293" s="221" customFormat="1" ht="15" customHeight="1" x14ac:dyDescent="0.25"/>
    <row r="294" s="221" customFormat="1" ht="15" customHeight="1" x14ac:dyDescent="0.25"/>
    <row r="295" s="221" customFormat="1" ht="15" customHeight="1" x14ac:dyDescent="0.25"/>
    <row r="296" s="221" customFormat="1" ht="15" customHeight="1" x14ac:dyDescent="0.25"/>
    <row r="297" s="221" customFormat="1" ht="15" customHeight="1" x14ac:dyDescent="0.25"/>
    <row r="298" s="221" customFormat="1" ht="15" customHeight="1" x14ac:dyDescent="0.25"/>
    <row r="299" s="221" customFormat="1" ht="15" customHeight="1" x14ac:dyDescent="0.25"/>
    <row r="300" s="221" customFormat="1" ht="15" customHeight="1" x14ac:dyDescent="0.25"/>
    <row r="301" s="221" customFormat="1" ht="15" customHeight="1" x14ac:dyDescent="0.25"/>
    <row r="302" s="221" customFormat="1" ht="15" customHeight="1" x14ac:dyDescent="0.25"/>
    <row r="303" s="221" customFormat="1" ht="15" customHeight="1" x14ac:dyDescent="0.25"/>
    <row r="304" s="221" customFormat="1" ht="15" customHeight="1" x14ac:dyDescent="0.25"/>
    <row r="305" s="221" customFormat="1" ht="15" customHeight="1" x14ac:dyDescent="0.25"/>
    <row r="306" s="221" customFormat="1" ht="15" customHeight="1" x14ac:dyDescent="0.25"/>
    <row r="307" s="221" customFormat="1" ht="15" customHeight="1" x14ac:dyDescent="0.25"/>
    <row r="308" s="221" customFormat="1" ht="15" customHeight="1" x14ac:dyDescent="0.25"/>
    <row r="309" s="221" customFormat="1" ht="15" customHeight="1" x14ac:dyDescent="0.25"/>
    <row r="310" s="221" customFormat="1" ht="15" customHeight="1" x14ac:dyDescent="0.25"/>
    <row r="311" s="221" customFormat="1" ht="15" customHeight="1" x14ac:dyDescent="0.25"/>
    <row r="312" s="221" customFormat="1" ht="15" customHeight="1" x14ac:dyDescent="0.25"/>
    <row r="313" s="221" customFormat="1" ht="15" customHeight="1" x14ac:dyDescent="0.25"/>
    <row r="314" s="221" customFormat="1" ht="15" customHeight="1" x14ac:dyDescent="0.25"/>
    <row r="315" s="221" customFormat="1" ht="15" customHeight="1" x14ac:dyDescent="0.25"/>
    <row r="316" s="221" customFormat="1" ht="15" customHeight="1" x14ac:dyDescent="0.25"/>
    <row r="317" s="221" customFormat="1" ht="15" customHeight="1" x14ac:dyDescent="0.25"/>
    <row r="318" s="221" customFormat="1" ht="15" customHeight="1" x14ac:dyDescent="0.25"/>
    <row r="319" s="221" customFormat="1" ht="15" customHeight="1" x14ac:dyDescent="0.25"/>
    <row r="320" s="221" customFormat="1" ht="15" customHeight="1" x14ac:dyDescent="0.25"/>
    <row r="321" s="221" customFormat="1" ht="15" customHeight="1" x14ac:dyDescent="0.25"/>
    <row r="322" s="221" customFormat="1" ht="15" customHeight="1" x14ac:dyDescent="0.25"/>
    <row r="323" s="221" customFormat="1" ht="15" customHeight="1" x14ac:dyDescent="0.25"/>
    <row r="324" s="221" customFormat="1" ht="15" customHeight="1" x14ac:dyDescent="0.25"/>
    <row r="325" s="221" customFormat="1" ht="15" customHeight="1" x14ac:dyDescent="0.25"/>
    <row r="326" s="221" customFormat="1" ht="15" customHeight="1" x14ac:dyDescent="0.25"/>
    <row r="327" s="221" customFormat="1" ht="15" customHeight="1" x14ac:dyDescent="0.25"/>
    <row r="328" s="221" customFormat="1" ht="15" customHeight="1" x14ac:dyDescent="0.25"/>
    <row r="329" s="221" customFormat="1" ht="15" customHeight="1" x14ac:dyDescent="0.25"/>
    <row r="330" s="221" customFormat="1" ht="15" customHeight="1" x14ac:dyDescent="0.25"/>
    <row r="331" s="221" customFormat="1" ht="15" customHeight="1" x14ac:dyDescent="0.25"/>
    <row r="332" s="221" customFormat="1" ht="15" customHeight="1" x14ac:dyDescent="0.25"/>
    <row r="333" s="221" customFormat="1" ht="15" customHeight="1" x14ac:dyDescent="0.25"/>
    <row r="334" s="221" customFormat="1" ht="15" customHeight="1" x14ac:dyDescent="0.25"/>
    <row r="335" s="221" customFormat="1" ht="15" customHeight="1" x14ac:dyDescent="0.25"/>
    <row r="336" s="221" customFormat="1" ht="15" customHeight="1" x14ac:dyDescent="0.25"/>
    <row r="337" s="221" customFormat="1" ht="15" customHeight="1" x14ac:dyDescent="0.25"/>
    <row r="338" s="221" customFormat="1" ht="15" customHeight="1" x14ac:dyDescent="0.25"/>
    <row r="339" s="221" customFormat="1" ht="15" customHeight="1" x14ac:dyDescent="0.25"/>
    <row r="340" s="221" customFormat="1" ht="15" customHeight="1" x14ac:dyDescent="0.25"/>
    <row r="341" s="221" customFormat="1" ht="15" customHeight="1" x14ac:dyDescent="0.25"/>
    <row r="342" s="221" customFormat="1" ht="15" customHeight="1" x14ac:dyDescent="0.25"/>
    <row r="343" s="221" customFormat="1" ht="15" customHeight="1" x14ac:dyDescent="0.25"/>
    <row r="344" s="221" customFormat="1" ht="15" customHeight="1" x14ac:dyDescent="0.25"/>
    <row r="345" s="221" customFormat="1" ht="15" customHeight="1" x14ac:dyDescent="0.25"/>
    <row r="346" s="221" customFormat="1" ht="15" customHeight="1" x14ac:dyDescent="0.25"/>
    <row r="347" s="221" customFormat="1" ht="15" customHeight="1" x14ac:dyDescent="0.25"/>
    <row r="348" s="221" customFormat="1" ht="15" customHeight="1" x14ac:dyDescent="0.25"/>
    <row r="349" s="221" customFormat="1" ht="15" customHeight="1" x14ac:dyDescent="0.25"/>
    <row r="350" s="221" customFormat="1" ht="15" customHeight="1" x14ac:dyDescent="0.25"/>
    <row r="351" s="221" customFormat="1" ht="15" customHeight="1" x14ac:dyDescent="0.25"/>
    <row r="352" s="221" customFormat="1" ht="15" customHeight="1" x14ac:dyDescent="0.25"/>
    <row r="353" s="221" customFormat="1" ht="15" customHeight="1" x14ac:dyDescent="0.25"/>
    <row r="354" s="221" customFormat="1" ht="15" customHeight="1" x14ac:dyDescent="0.25"/>
    <row r="355" s="221" customFormat="1" ht="15" customHeight="1" x14ac:dyDescent="0.25"/>
    <row r="356" s="221" customFormat="1" ht="15" customHeight="1" x14ac:dyDescent="0.25"/>
    <row r="357" s="221" customFormat="1" ht="15" customHeight="1" x14ac:dyDescent="0.25"/>
    <row r="358" s="221" customFormat="1" ht="15" customHeight="1" x14ac:dyDescent="0.25"/>
    <row r="359" s="221" customFormat="1" ht="15" customHeight="1" x14ac:dyDescent="0.25"/>
    <row r="360" s="221" customFormat="1" ht="15" customHeight="1" x14ac:dyDescent="0.25"/>
    <row r="361" s="221" customFormat="1" ht="15" customHeight="1" x14ac:dyDescent="0.25"/>
    <row r="362" s="221" customFormat="1" ht="15" customHeight="1" x14ac:dyDescent="0.25"/>
    <row r="363" s="221" customFormat="1" ht="15" customHeight="1" x14ac:dyDescent="0.25"/>
    <row r="364" s="221" customFormat="1" ht="15" customHeight="1" x14ac:dyDescent="0.25"/>
    <row r="365" s="221" customFormat="1" ht="15" customHeight="1" x14ac:dyDescent="0.25"/>
    <row r="366" s="221" customFormat="1" ht="15" customHeight="1" x14ac:dyDescent="0.25"/>
    <row r="367" s="221" customFormat="1" ht="15" customHeight="1" x14ac:dyDescent="0.25"/>
    <row r="368" s="221" customFormat="1" ht="15" customHeight="1" x14ac:dyDescent="0.25"/>
    <row r="369" s="221" customFormat="1" ht="15" customHeight="1" x14ac:dyDescent="0.25"/>
    <row r="370" s="221" customFormat="1" ht="15" customHeight="1" x14ac:dyDescent="0.25"/>
    <row r="371" s="221" customFormat="1" ht="15" customHeight="1" x14ac:dyDescent="0.25"/>
    <row r="372" s="221" customFormat="1" ht="15" customHeight="1" x14ac:dyDescent="0.25"/>
    <row r="373" s="221" customFormat="1" ht="15" customHeight="1" x14ac:dyDescent="0.25"/>
    <row r="374" s="221" customFormat="1" ht="15" customHeight="1" x14ac:dyDescent="0.25"/>
    <row r="375" s="221" customFormat="1" ht="15" customHeight="1" x14ac:dyDescent="0.25"/>
    <row r="376" s="221" customFormat="1" ht="15" customHeight="1" x14ac:dyDescent="0.25"/>
    <row r="377" s="221" customFormat="1" ht="15" customHeight="1" x14ac:dyDescent="0.25"/>
    <row r="378" s="221" customFormat="1" ht="15" customHeight="1" x14ac:dyDescent="0.25"/>
    <row r="379" s="221" customFormat="1" ht="15" customHeight="1" x14ac:dyDescent="0.25"/>
    <row r="380" s="221" customFormat="1" ht="15" customHeight="1" x14ac:dyDescent="0.25"/>
    <row r="381" s="221" customFormat="1" ht="15" customHeight="1" x14ac:dyDescent="0.25"/>
    <row r="382" s="221" customFormat="1" ht="15" customHeight="1" x14ac:dyDescent="0.25"/>
    <row r="383" s="221" customFormat="1" ht="15" customHeight="1" x14ac:dyDescent="0.25"/>
    <row r="384" s="221" customFormat="1" ht="15" customHeight="1" x14ac:dyDescent="0.25"/>
    <row r="385" s="221" customFormat="1" ht="15" customHeight="1" x14ac:dyDescent="0.25"/>
    <row r="386" s="221" customFormat="1" ht="15" customHeight="1" x14ac:dyDescent="0.25"/>
    <row r="387" s="221" customFormat="1" ht="15" customHeight="1" x14ac:dyDescent="0.25"/>
    <row r="388" s="221" customFormat="1" ht="15" customHeight="1" x14ac:dyDescent="0.25"/>
    <row r="389" s="221" customFormat="1" ht="15" customHeight="1" x14ac:dyDescent="0.25"/>
    <row r="390" s="221" customFormat="1" ht="15" customHeight="1" x14ac:dyDescent="0.25"/>
    <row r="391" s="221" customFormat="1" ht="15" customHeight="1" x14ac:dyDescent="0.25"/>
    <row r="392" s="221" customFormat="1" ht="15" customHeight="1" x14ac:dyDescent="0.25"/>
    <row r="393" s="221" customFormat="1" ht="15" customHeight="1" x14ac:dyDescent="0.25"/>
    <row r="394" s="221" customFormat="1" ht="15" customHeight="1" x14ac:dyDescent="0.25"/>
    <row r="395" s="221" customFormat="1" ht="15" customHeight="1" x14ac:dyDescent="0.25"/>
    <row r="396" s="221" customFormat="1" ht="15" customHeight="1" x14ac:dyDescent="0.25"/>
    <row r="397" s="221" customFormat="1" ht="15" customHeight="1" x14ac:dyDescent="0.25"/>
    <row r="398" s="221" customFormat="1" ht="15" customHeight="1" x14ac:dyDescent="0.25"/>
    <row r="399" s="221" customFormat="1" ht="15" customHeight="1" x14ac:dyDescent="0.25"/>
    <row r="400" s="221" customFormat="1" ht="15" customHeight="1" x14ac:dyDescent="0.25"/>
    <row r="401" s="221" customFormat="1" ht="15" customHeight="1" x14ac:dyDescent="0.25"/>
    <row r="402" s="221" customFormat="1" ht="15" customHeight="1" x14ac:dyDescent="0.25"/>
    <row r="403" s="221" customFormat="1" ht="15" customHeight="1" x14ac:dyDescent="0.25"/>
    <row r="404" s="221" customFormat="1" ht="15" customHeight="1" x14ac:dyDescent="0.25"/>
    <row r="405" s="221" customFormat="1" ht="15" customHeight="1" x14ac:dyDescent="0.25"/>
    <row r="406" s="221" customFormat="1" ht="15" customHeight="1" x14ac:dyDescent="0.25"/>
    <row r="407" s="221" customFormat="1" ht="15" customHeight="1" x14ac:dyDescent="0.25"/>
    <row r="408" s="221" customFormat="1" ht="15" customHeight="1" x14ac:dyDescent="0.25"/>
    <row r="409" s="221" customFormat="1" ht="15" customHeight="1" x14ac:dyDescent="0.25"/>
    <row r="410" s="221" customFormat="1" ht="15" customHeight="1" x14ac:dyDescent="0.25"/>
    <row r="411" s="221" customFormat="1" ht="15" customHeight="1" x14ac:dyDescent="0.25"/>
    <row r="412" s="221" customFormat="1" ht="15" customHeight="1" x14ac:dyDescent="0.25"/>
    <row r="413" s="221" customFormat="1" ht="15" customHeight="1" x14ac:dyDescent="0.25"/>
    <row r="414" s="221" customFormat="1" ht="15" customHeight="1" x14ac:dyDescent="0.25"/>
    <row r="415" s="221" customFormat="1" ht="15" customHeight="1" x14ac:dyDescent="0.25"/>
    <row r="416" s="221" customFormat="1" ht="15" customHeight="1" x14ac:dyDescent="0.25"/>
    <row r="417" s="221" customFormat="1" ht="15" customHeight="1" x14ac:dyDescent="0.25"/>
    <row r="418" s="221" customFormat="1" ht="15" customHeight="1" x14ac:dyDescent="0.25"/>
    <row r="419" s="221" customFormat="1" ht="15" customHeight="1" x14ac:dyDescent="0.25"/>
    <row r="420" s="221" customFormat="1" ht="15" customHeight="1" x14ac:dyDescent="0.25"/>
    <row r="421" s="221" customFormat="1" ht="15" customHeight="1" x14ac:dyDescent="0.25"/>
    <row r="422" s="221" customFormat="1" ht="15" customHeight="1" x14ac:dyDescent="0.25"/>
    <row r="423" s="221" customFormat="1" ht="15" customHeight="1" x14ac:dyDescent="0.25"/>
    <row r="424" s="221" customFormat="1" ht="15" customHeight="1" x14ac:dyDescent="0.25"/>
    <row r="425" s="221" customFormat="1" ht="15" customHeight="1" x14ac:dyDescent="0.25"/>
    <row r="426" s="221" customFormat="1" ht="15" customHeight="1" x14ac:dyDescent="0.25"/>
    <row r="427" s="221" customFormat="1" ht="15" customHeight="1" x14ac:dyDescent="0.25"/>
    <row r="428" s="221" customFormat="1" ht="15" customHeight="1" x14ac:dyDescent="0.25"/>
    <row r="429" s="221" customFormat="1" ht="15" customHeight="1" x14ac:dyDescent="0.25"/>
    <row r="430" s="221" customFormat="1" ht="15" customHeight="1" x14ac:dyDescent="0.25"/>
    <row r="431" s="221" customFormat="1" ht="15" customHeight="1" x14ac:dyDescent="0.25"/>
    <row r="432" s="221" customFormat="1" ht="15" customHeight="1" x14ac:dyDescent="0.25"/>
    <row r="433" s="221" customFormat="1" ht="15" customHeight="1" x14ac:dyDescent="0.25"/>
    <row r="434" s="221" customFormat="1" ht="15" customHeight="1" x14ac:dyDescent="0.25"/>
    <row r="435" s="221" customFormat="1" ht="15" customHeight="1" x14ac:dyDescent="0.25"/>
    <row r="436" s="221" customFormat="1" ht="15" customHeight="1" x14ac:dyDescent="0.25"/>
    <row r="437" s="221" customFormat="1" ht="15" customHeight="1" x14ac:dyDescent="0.25"/>
    <row r="438" s="221" customFormat="1" ht="15" customHeight="1" x14ac:dyDescent="0.25"/>
    <row r="439" s="221" customFormat="1" ht="15" customHeight="1" x14ac:dyDescent="0.25"/>
    <row r="440" s="221" customFormat="1" ht="15" customHeight="1" x14ac:dyDescent="0.25"/>
    <row r="441" s="221" customFormat="1" ht="15" customHeight="1" x14ac:dyDescent="0.25"/>
    <row r="442" s="221" customFormat="1" ht="15" customHeight="1" x14ac:dyDescent="0.25"/>
    <row r="443" s="221" customFormat="1" ht="15" customHeight="1" x14ac:dyDescent="0.25"/>
    <row r="444" s="221" customFormat="1" ht="15" customHeight="1" x14ac:dyDescent="0.25"/>
    <row r="445" s="221" customFormat="1" ht="15" customHeight="1" x14ac:dyDescent="0.25"/>
    <row r="446" s="221" customFormat="1" ht="15" customHeight="1" x14ac:dyDescent="0.25"/>
    <row r="447" s="221" customFormat="1" ht="15" customHeight="1" x14ac:dyDescent="0.25"/>
    <row r="448" s="221" customFormat="1" ht="15" customHeight="1" x14ac:dyDescent="0.25"/>
    <row r="449" s="221" customFormat="1" ht="15" customHeight="1" x14ac:dyDescent="0.25"/>
    <row r="450" s="221" customFormat="1" ht="15" customHeight="1" x14ac:dyDescent="0.25"/>
    <row r="451" s="221" customFormat="1" ht="15" customHeight="1" x14ac:dyDescent="0.25"/>
    <row r="452" s="221" customFormat="1" ht="15" customHeight="1" x14ac:dyDescent="0.25"/>
    <row r="453" s="221" customFormat="1" ht="15" customHeight="1" x14ac:dyDescent="0.25"/>
    <row r="454" s="221" customFormat="1" ht="15" customHeight="1" x14ac:dyDescent="0.25"/>
    <row r="455" s="221" customFormat="1" ht="15" customHeight="1" x14ac:dyDescent="0.25"/>
    <row r="456" s="221" customFormat="1" ht="15" customHeight="1" x14ac:dyDescent="0.25"/>
    <row r="457" s="221" customFormat="1" ht="15" customHeight="1" x14ac:dyDescent="0.25"/>
    <row r="458" s="221" customFormat="1" ht="15" customHeight="1" x14ac:dyDescent="0.25"/>
    <row r="459" s="221" customFormat="1" ht="15" customHeight="1" x14ac:dyDescent="0.25"/>
    <row r="460" s="221" customFormat="1" ht="15" customHeight="1" x14ac:dyDescent="0.25"/>
    <row r="461" s="221" customFormat="1" ht="15" customHeight="1" x14ac:dyDescent="0.25"/>
    <row r="462" s="221" customFormat="1" ht="15" customHeight="1" x14ac:dyDescent="0.25"/>
    <row r="463" s="221" customFormat="1" ht="15" customHeight="1" x14ac:dyDescent="0.25"/>
    <row r="464" s="221" customFormat="1" ht="15" customHeight="1" x14ac:dyDescent="0.25"/>
    <row r="465" s="221" customFormat="1" ht="15" customHeight="1" x14ac:dyDescent="0.25"/>
    <row r="466" s="221" customFormat="1" ht="15" customHeight="1" x14ac:dyDescent="0.25"/>
    <row r="467" s="221" customFormat="1" ht="15" customHeight="1" x14ac:dyDescent="0.25"/>
    <row r="468" s="221" customFormat="1" ht="15" customHeight="1" x14ac:dyDescent="0.25"/>
    <row r="469" s="221" customFormat="1" ht="15" customHeight="1" x14ac:dyDescent="0.25"/>
    <row r="470" s="221" customFormat="1" ht="15" customHeight="1" x14ac:dyDescent="0.25"/>
    <row r="471" s="221" customFormat="1" ht="15" customHeight="1" x14ac:dyDescent="0.25"/>
    <row r="472" s="221" customFormat="1" ht="15" customHeight="1" x14ac:dyDescent="0.25"/>
    <row r="473" s="221" customFormat="1" ht="15" customHeight="1" x14ac:dyDescent="0.25"/>
    <row r="474" s="221" customFormat="1" ht="15" customHeight="1" x14ac:dyDescent="0.25"/>
    <row r="475" s="221" customFormat="1" ht="15" customHeight="1" x14ac:dyDescent="0.25"/>
    <row r="476" s="221" customFormat="1" ht="15" customHeight="1" x14ac:dyDescent="0.25"/>
    <row r="477" s="221" customFormat="1" ht="15" customHeight="1" x14ac:dyDescent="0.25"/>
    <row r="478" s="221" customFormat="1" ht="15" customHeight="1" x14ac:dyDescent="0.25"/>
    <row r="479" s="221" customFormat="1" ht="15" customHeight="1" x14ac:dyDescent="0.25"/>
    <row r="480" s="221" customFormat="1" ht="15" customHeight="1" x14ac:dyDescent="0.25"/>
    <row r="481" s="221" customFormat="1" ht="15" customHeight="1" x14ac:dyDescent="0.25"/>
    <row r="482" s="221" customFormat="1" ht="15" customHeight="1" x14ac:dyDescent="0.25"/>
    <row r="483" s="221" customFormat="1" ht="15" customHeight="1" x14ac:dyDescent="0.25"/>
    <row r="484" s="221" customFormat="1" ht="15" customHeight="1" x14ac:dyDescent="0.25"/>
    <row r="485" s="221" customFormat="1" ht="15" customHeight="1" x14ac:dyDescent="0.25"/>
    <row r="486" s="221" customFormat="1" ht="15" customHeight="1" x14ac:dyDescent="0.25"/>
    <row r="487" s="221" customFormat="1" ht="15" customHeight="1" x14ac:dyDescent="0.25"/>
    <row r="488" s="221" customFormat="1" ht="15" customHeight="1" x14ac:dyDescent="0.25"/>
    <row r="489" s="221" customFormat="1" ht="15" customHeight="1" x14ac:dyDescent="0.25"/>
    <row r="490" s="221" customFormat="1" ht="15" customHeight="1" x14ac:dyDescent="0.25"/>
    <row r="491" s="221" customFormat="1" ht="15" customHeight="1" x14ac:dyDescent="0.25"/>
    <row r="492" s="221" customFormat="1" ht="15" customHeight="1" x14ac:dyDescent="0.25"/>
    <row r="493" s="221" customFormat="1" ht="15" customHeight="1" x14ac:dyDescent="0.25"/>
    <row r="494" s="221" customFormat="1" ht="15" customHeight="1" x14ac:dyDescent="0.25"/>
    <row r="495" s="221" customFormat="1" ht="15" customHeight="1" x14ac:dyDescent="0.25"/>
    <row r="496" s="221" customFormat="1" ht="15" customHeight="1" x14ac:dyDescent="0.25"/>
    <row r="497" s="221" customFormat="1" ht="15" customHeight="1" x14ac:dyDescent="0.25"/>
    <row r="498" s="221" customFormat="1" ht="15" customHeight="1" x14ac:dyDescent="0.25"/>
    <row r="499" s="221" customFormat="1" ht="15" customHeight="1" x14ac:dyDescent="0.25"/>
    <row r="500" s="221" customFormat="1" ht="15" customHeight="1" x14ac:dyDescent="0.25"/>
    <row r="501" s="221" customFormat="1" ht="15" customHeight="1" x14ac:dyDescent="0.25"/>
    <row r="502" s="221" customFormat="1" ht="15" customHeight="1" x14ac:dyDescent="0.25"/>
    <row r="503" s="221" customFormat="1" ht="15" customHeight="1" x14ac:dyDescent="0.25"/>
    <row r="504" s="221" customFormat="1" ht="15" customHeight="1" x14ac:dyDescent="0.25"/>
    <row r="505" s="221" customFormat="1" ht="15" customHeight="1" x14ac:dyDescent="0.25"/>
    <row r="506" s="221" customFormat="1" ht="15" customHeight="1" x14ac:dyDescent="0.25"/>
    <row r="507" s="221" customFormat="1" ht="15" customHeight="1" x14ac:dyDescent="0.25"/>
    <row r="508" s="221" customFormat="1" ht="15" customHeight="1" x14ac:dyDescent="0.25"/>
    <row r="509" s="221" customFormat="1" ht="15" customHeight="1" x14ac:dyDescent="0.25"/>
    <row r="510" s="221" customFormat="1" ht="15" customHeight="1" x14ac:dyDescent="0.25"/>
    <row r="511" s="221" customFormat="1" ht="15" customHeight="1" x14ac:dyDescent="0.25"/>
    <row r="512" s="221" customFormat="1" ht="15" customHeight="1" x14ac:dyDescent="0.25"/>
    <row r="513" s="221" customFormat="1" ht="15" customHeight="1" x14ac:dyDescent="0.25"/>
    <row r="514" s="221" customFormat="1" ht="15" customHeight="1" x14ac:dyDescent="0.25"/>
    <row r="515" s="221" customFormat="1" ht="15" customHeight="1" x14ac:dyDescent="0.25"/>
    <row r="516" s="221" customFormat="1" ht="15" customHeight="1" x14ac:dyDescent="0.25"/>
    <row r="517" s="221" customFormat="1" ht="15" customHeight="1" x14ac:dyDescent="0.25"/>
    <row r="518" s="221" customFormat="1" ht="15" customHeight="1" x14ac:dyDescent="0.25"/>
    <row r="519" s="221" customFormat="1" ht="15" customHeight="1" x14ac:dyDescent="0.25"/>
    <row r="520" s="221" customFormat="1" ht="15" customHeight="1" x14ac:dyDescent="0.25"/>
    <row r="521" s="221" customFormat="1" ht="15" customHeight="1" x14ac:dyDescent="0.25"/>
    <row r="522" s="221" customFormat="1" ht="15" customHeight="1" x14ac:dyDescent="0.25"/>
    <row r="523" s="221" customFormat="1" ht="15" customHeight="1" x14ac:dyDescent="0.25"/>
    <row r="524" s="221" customFormat="1" ht="15" customHeight="1" x14ac:dyDescent="0.25"/>
    <row r="525" s="221" customFormat="1" ht="15" customHeight="1" x14ac:dyDescent="0.25"/>
    <row r="526" s="221" customFormat="1" ht="15" customHeight="1" x14ac:dyDescent="0.25"/>
    <row r="527" s="221" customFormat="1" ht="15" customHeight="1" x14ac:dyDescent="0.25"/>
    <row r="528" s="221" customFormat="1" ht="15" customHeight="1" x14ac:dyDescent="0.25"/>
    <row r="529" s="221" customFormat="1" ht="15" customHeight="1" x14ac:dyDescent="0.25"/>
    <row r="530" s="221" customFormat="1" ht="15" customHeight="1" x14ac:dyDescent="0.25"/>
    <row r="531" s="221" customFormat="1" ht="15" customHeight="1" x14ac:dyDescent="0.25"/>
    <row r="532" s="221" customFormat="1" ht="15" customHeight="1" x14ac:dyDescent="0.25"/>
    <row r="533" s="221" customFormat="1" ht="15" customHeight="1" x14ac:dyDescent="0.25"/>
    <row r="534" s="221" customFormat="1" ht="15" customHeight="1" x14ac:dyDescent="0.25"/>
    <row r="535" s="221" customFormat="1" ht="15" customHeight="1" x14ac:dyDescent="0.25"/>
    <row r="536" s="221" customFormat="1" ht="15" customHeight="1" x14ac:dyDescent="0.25"/>
    <row r="537" s="221" customFormat="1" ht="15" customHeight="1" x14ac:dyDescent="0.25"/>
    <row r="538" s="221" customFormat="1" ht="15" customHeight="1" x14ac:dyDescent="0.25"/>
    <row r="539" s="221" customFormat="1" ht="15" customHeight="1" x14ac:dyDescent="0.25"/>
    <row r="540" s="221" customFormat="1" ht="15" customHeight="1" x14ac:dyDescent="0.25"/>
    <row r="541" s="221" customFormat="1" ht="15" customHeight="1" x14ac:dyDescent="0.25"/>
    <row r="542" s="221" customFormat="1" ht="15" customHeight="1" x14ac:dyDescent="0.25"/>
    <row r="543" s="221" customFormat="1" ht="15" customHeight="1" x14ac:dyDescent="0.25"/>
    <row r="544" s="221" customFormat="1" ht="15" customHeight="1" x14ac:dyDescent="0.25"/>
    <row r="545" s="221" customFormat="1" ht="15" customHeight="1" x14ac:dyDescent="0.25"/>
    <row r="546" s="221" customFormat="1" ht="15" customHeight="1" x14ac:dyDescent="0.25"/>
    <row r="547" s="221" customFormat="1" ht="15" customHeight="1" x14ac:dyDescent="0.25"/>
    <row r="548" s="221" customFormat="1" ht="15" customHeight="1" x14ac:dyDescent="0.25"/>
    <row r="549" s="221" customFormat="1" ht="15" customHeight="1" x14ac:dyDescent="0.25"/>
    <row r="550" s="221" customFormat="1" ht="15" customHeight="1" x14ac:dyDescent="0.25"/>
    <row r="551" s="221" customFormat="1" ht="15" customHeight="1" x14ac:dyDescent="0.25"/>
    <row r="552" s="221" customFormat="1" ht="15" customHeight="1" x14ac:dyDescent="0.25"/>
    <row r="553" s="221" customFormat="1" ht="15" customHeight="1" x14ac:dyDescent="0.25"/>
    <row r="554" s="221" customFormat="1" ht="15" customHeight="1" x14ac:dyDescent="0.25"/>
    <row r="555" s="221" customFormat="1" ht="15" customHeight="1" x14ac:dyDescent="0.25"/>
    <row r="556" s="221" customFormat="1" ht="15" customHeight="1" x14ac:dyDescent="0.25"/>
    <row r="557" s="221" customFormat="1" ht="15" customHeight="1" x14ac:dyDescent="0.25"/>
    <row r="558" s="221" customFormat="1" ht="15" customHeight="1" x14ac:dyDescent="0.25"/>
    <row r="559" s="221" customFormat="1" ht="15" customHeight="1" x14ac:dyDescent="0.25"/>
    <row r="560" s="221" customFormat="1" ht="15" customHeight="1" x14ac:dyDescent="0.25"/>
    <row r="561" s="221" customFormat="1" ht="15" customHeight="1" x14ac:dyDescent="0.25"/>
    <row r="562" s="221" customFormat="1" ht="15" customHeight="1" x14ac:dyDescent="0.25"/>
    <row r="563" s="221" customFormat="1" ht="15" customHeight="1" x14ac:dyDescent="0.25"/>
    <row r="564" s="221" customFormat="1" ht="15" customHeight="1" x14ac:dyDescent="0.25"/>
    <row r="565" s="221" customFormat="1" ht="15" customHeight="1" x14ac:dyDescent="0.25"/>
    <row r="566" s="221" customFormat="1" ht="15" customHeight="1" x14ac:dyDescent="0.25"/>
    <row r="567" s="221" customFormat="1" ht="15" customHeight="1" x14ac:dyDescent="0.25"/>
    <row r="568" s="221" customFormat="1" ht="15" customHeight="1" x14ac:dyDescent="0.25"/>
    <row r="569" s="221" customFormat="1" ht="15" customHeight="1" x14ac:dyDescent="0.25"/>
    <row r="570" s="221" customFormat="1" ht="15" customHeight="1" x14ac:dyDescent="0.25"/>
    <row r="571" s="221" customFormat="1" ht="15" customHeight="1" x14ac:dyDescent="0.25"/>
    <row r="572" s="221" customFormat="1" ht="15" customHeight="1" x14ac:dyDescent="0.25"/>
    <row r="573" s="221" customFormat="1" ht="15" customHeight="1" x14ac:dyDescent="0.25"/>
    <row r="574" s="221" customFormat="1" ht="15" customHeight="1" x14ac:dyDescent="0.25"/>
    <row r="575" s="221" customFormat="1" ht="15" customHeight="1" x14ac:dyDescent="0.25"/>
    <row r="576" s="221" customFormat="1" ht="15" customHeight="1" x14ac:dyDescent="0.25"/>
    <row r="577" s="221" customFormat="1" ht="15" customHeight="1" x14ac:dyDescent="0.25"/>
    <row r="578" s="221" customFormat="1" ht="15" customHeight="1" x14ac:dyDescent="0.25"/>
    <row r="579" s="221" customFormat="1" ht="15" customHeight="1" x14ac:dyDescent="0.25"/>
    <row r="580" s="221" customFormat="1" ht="15" customHeight="1" x14ac:dyDescent="0.25"/>
    <row r="581" s="221" customFormat="1" ht="15" customHeight="1" x14ac:dyDescent="0.25"/>
    <row r="582" s="221" customFormat="1" ht="15" customHeight="1" x14ac:dyDescent="0.25"/>
    <row r="583" s="221" customFormat="1" ht="15" customHeight="1" x14ac:dyDescent="0.25"/>
    <row r="584" s="221" customFormat="1" ht="15" customHeight="1" x14ac:dyDescent="0.25"/>
    <row r="585" s="221" customFormat="1" ht="15" customHeight="1" x14ac:dyDescent="0.25"/>
    <row r="586" s="221" customFormat="1" ht="15" customHeight="1" x14ac:dyDescent="0.25"/>
    <row r="587" s="221" customFormat="1" ht="15" customHeight="1" x14ac:dyDescent="0.25"/>
    <row r="588" s="221" customFormat="1" ht="15" customHeight="1" x14ac:dyDescent="0.25"/>
    <row r="589" s="221" customFormat="1" ht="15" customHeight="1" x14ac:dyDescent="0.25"/>
    <row r="590" s="221" customFormat="1" ht="15" customHeight="1" x14ac:dyDescent="0.25"/>
    <row r="591" s="221" customFormat="1" ht="15" customHeight="1" x14ac:dyDescent="0.25"/>
    <row r="592" s="221" customFormat="1" ht="15" customHeight="1" x14ac:dyDescent="0.25"/>
    <row r="593" s="221" customFormat="1" ht="15" customHeight="1" x14ac:dyDescent="0.25"/>
    <row r="594" s="221" customFormat="1" ht="15" customHeight="1" x14ac:dyDescent="0.25"/>
    <row r="595" s="221" customFormat="1" ht="15" customHeight="1" x14ac:dyDescent="0.25"/>
    <row r="596" s="221" customFormat="1" ht="15" customHeight="1" x14ac:dyDescent="0.25"/>
    <row r="597" s="221" customFormat="1" ht="15" customHeight="1" x14ac:dyDescent="0.25"/>
    <row r="598" s="221" customFormat="1" ht="15" customHeight="1" x14ac:dyDescent="0.25"/>
    <row r="599" s="221" customFormat="1" ht="15" customHeight="1" x14ac:dyDescent="0.25"/>
    <row r="600" s="221" customFormat="1" ht="15" customHeight="1" x14ac:dyDescent="0.25"/>
    <row r="601" s="221" customFormat="1" ht="15" customHeight="1" x14ac:dyDescent="0.25"/>
    <row r="602" s="221" customFormat="1" ht="15" customHeight="1" x14ac:dyDescent="0.25"/>
    <row r="603" s="221" customFormat="1" ht="15" customHeight="1" x14ac:dyDescent="0.25"/>
    <row r="604" s="221" customFormat="1" ht="15" customHeight="1" x14ac:dyDescent="0.25"/>
    <row r="605" s="221" customFormat="1" ht="15" customHeight="1" x14ac:dyDescent="0.25"/>
    <row r="606" s="221" customFormat="1" ht="15" customHeight="1" x14ac:dyDescent="0.25"/>
    <row r="607" s="221" customFormat="1" ht="15" customHeight="1" x14ac:dyDescent="0.25"/>
    <row r="608" s="221" customFormat="1" ht="15" customHeight="1" x14ac:dyDescent="0.25"/>
    <row r="609" s="221" customFormat="1" ht="15" customHeight="1" x14ac:dyDescent="0.25"/>
    <row r="610" s="221" customFormat="1" ht="15" customHeight="1" x14ac:dyDescent="0.25"/>
    <row r="611" s="221" customFormat="1" ht="15" customHeight="1" x14ac:dyDescent="0.25"/>
    <row r="612" s="221" customFormat="1" ht="15" customHeight="1" x14ac:dyDescent="0.25"/>
    <row r="613" s="221" customFormat="1" ht="15" customHeight="1" x14ac:dyDescent="0.25"/>
    <row r="614" s="221" customFormat="1" ht="15" customHeight="1" x14ac:dyDescent="0.25"/>
    <row r="615" s="221" customFormat="1" ht="15" customHeight="1" x14ac:dyDescent="0.25"/>
    <row r="616" s="221" customFormat="1" ht="15" customHeight="1" x14ac:dyDescent="0.25"/>
    <row r="617" s="221" customFormat="1" ht="15" customHeight="1" x14ac:dyDescent="0.25"/>
    <row r="618" s="221" customFormat="1" ht="15" customHeight="1" x14ac:dyDescent="0.25"/>
    <row r="619" s="221" customFormat="1" ht="15" customHeight="1" x14ac:dyDescent="0.25"/>
    <row r="620" s="221" customFormat="1" ht="15" customHeight="1" x14ac:dyDescent="0.25"/>
    <row r="621" s="221" customFormat="1" ht="15" customHeight="1" x14ac:dyDescent="0.25"/>
    <row r="622" s="221" customFormat="1" ht="15" customHeight="1" x14ac:dyDescent="0.25"/>
    <row r="623" s="221" customFormat="1" ht="15" customHeight="1" x14ac:dyDescent="0.25"/>
    <row r="624" s="221" customFormat="1" ht="15" customHeight="1" x14ac:dyDescent="0.25"/>
    <row r="625" s="221" customFormat="1" ht="15" customHeight="1" x14ac:dyDescent="0.25"/>
    <row r="626" s="221" customFormat="1" ht="15" customHeight="1" x14ac:dyDescent="0.25"/>
    <row r="627" s="221" customFormat="1" ht="15" customHeight="1" x14ac:dyDescent="0.25"/>
    <row r="628" s="221" customFormat="1" ht="15" customHeight="1" x14ac:dyDescent="0.25"/>
    <row r="629" s="221" customFormat="1" ht="15" customHeight="1" x14ac:dyDescent="0.25"/>
    <row r="630" s="221" customFormat="1" ht="15" customHeight="1" x14ac:dyDescent="0.25"/>
    <row r="631" s="221" customFormat="1" ht="15" customHeight="1" x14ac:dyDescent="0.25"/>
    <row r="632" s="221" customFormat="1" ht="15" customHeight="1" x14ac:dyDescent="0.25"/>
    <row r="633" s="221" customFormat="1" ht="15" customHeight="1" x14ac:dyDescent="0.25"/>
    <row r="634" s="221" customFormat="1" ht="15" customHeight="1" x14ac:dyDescent="0.25"/>
    <row r="635" s="221" customFormat="1" ht="15" customHeight="1" x14ac:dyDescent="0.25"/>
    <row r="636" s="221" customFormat="1" ht="15" customHeight="1" x14ac:dyDescent="0.25"/>
    <row r="637" s="221" customFormat="1" ht="15" customHeight="1" x14ac:dyDescent="0.25"/>
    <row r="638" s="221" customFormat="1" ht="15" customHeight="1" x14ac:dyDescent="0.25"/>
    <row r="639" s="221" customFormat="1" ht="15" customHeight="1" x14ac:dyDescent="0.25"/>
    <row r="640" s="221" customFormat="1" ht="15" customHeight="1" x14ac:dyDescent="0.25"/>
    <row r="641" s="221" customFormat="1" ht="15" customHeight="1" x14ac:dyDescent="0.25"/>
    <row r="642" s="221" customFormat="1" ht="15" customHeight="1" x14ac:dyDescent="0.25"/>
    <row r="643" s="221" customFormat="1" ht="15" customHeight="1" x14ac:dyDescent="0.25"/>
    <row r="644" s="221" customFormat="1" ht="15" customHeight="1" x14ac:dyDescent="0.25"/>
    <row r="645" s="221" customFormat="1" ht="15" customHeight="1" x14ac:dyDescent="0.25"/>
    <row r="646" s="221" customFormat="1" ht="15" customHeight="1" x14ac:dyDescent="0.25"/>
    <row r="647" s="221" customFormat="1" ht="15" customHeight="1" x14ac:dyDescent="0.25"/>
    <row r="648" s="221" customFormat="1" ht="15" customHeight="1" x14ac:dyDescent="0.25"/>
    <row r="649" s="221" customFormat="1" ht="15" customHeight="1" x14ac:dyDescent="0.25"/>
    <row r="650" s="221" customFormat="1" ht="15" customHeight="1" x14ac:dyDescent="0.25"/>
    <row r="651" s="221" customFormat="1" ht="15" customHeight="1" x14ac:dyDescent="0.25"/>
    <row r="652" s="221" customFormat="1" ht="15" customHeight="1" x14ac:dyDescent="0.25"/>
    <row r="653" s="221" customFormat="1" ht="15" customHeight="1" x14ac:dyDescent="0.25"/>
    <row r="654" s="221" customFormat="1" ht="15" customHeight="1" x14ac:dyDescent="0.25"/>
    <row r="655" s="221" customFormat="1" ht="15" customHeight="1" x14ac:dyDescent="0.25"/>
    <row r="656" s="221" customFormat="1" ht="15" customHeight="1" x14ac:dyDescent="0.25"/>
    <row r="657" s="221" customFormat="1" ht="15" customHeight="1" x14ac:dyDescent="0.25"/>
    <row r="658" s="221" customFormat="1" ht="15" customHeight="1" x14ac:dyDescent="0.25"/>
    <row r="659" s="221" customFormat="1" ht="15" customHeight="1" x14ac:dyDescent="0.25"/>
    <row r="660" s="221" customFormat="1" ht="15" customHeight="1" x14ac:dyDescent="0.25"/>
    <row r="661" s="221" customFormat="1" ht="15" customHeight="1" x14ac:dyDescent="0.25"/>
    <row r="662" s="221" customFormat="1" ht="15" customHeight="1" x14ac:dyDescent="0.25"/>
    <row r="663" s="221" customFormat="1" ht="15" customHeight="1" x14ac:dyDescent="0.25"/>
    <row r="664" s="221" customFormat="1" ht="15" customHeight="1" x14ac:dyDescent="0.25"/>
    <row r="665" s="221" customFormat="1" ht="15" customHeight="1" x14ac:dyDescent="0.25"/>
    <row r="666" s="221" customFormat="1" ht="15" customHeight="1" x14ac:dyDescent="0.25"/>
    <row r="667" s="221" customFormat="1" ht="15" customHeight="1" x14ac:dyDescent="0.25"/>
    <row r="668" s="221" customFormat="1" ht="15" customHeight="1" x14ac:dyDescent="0.25"/>
    <row r="669" s="221" customFormat="1" ht="15" customHeight="1" x14ac:dyDescent="0.25"/>
    <row r="670" s="221" customFormat="1" ht="15" customHeight="1" x14ac:dyDescent="0.25"/>
    <row r="671" s="221" customFormat="1" ht="15" customHeight="1" x14ac:dyDescent="0.25"/>
    <row r="672" s="221" customFormat="1" ht="15" customHeight="1" x14ac:dyDescent="0.25"/>
    <row r="673" s="221" customFormat="1" ht="15" customHeight="1" x14ac:dyDescent="0.25"/>
    <row r="674" s="221" customFormat="1" ht="15" customHeight="1" x14ac:dyDescent="0.25"/>
    <row r="675" s="221" customFormat="1" ht="15" customHeight="1" x14ac:dyDescent="0.25"/>
    <row r="676" s="221" customFormat="1" ht="15" customHeight="1" x14ac:dyDescent="0.25"/>
    <row r="677" s="221" customFormat="1" ht="15" customHeight="1" x14ac:dyDescent="0.25"/>
    <row r="678" s="221" customFormat="1" ht="15" customHeight="1" x14ac:dyDescent="0.25"/>
    <row r="679" s="221" customFormat="1" ht="15" customHeight="1" x14ac:dyDescent="0.25"/>
    <row r="680" s="221" customFormat="1" ht="15" customHeight="1" x14ac:dyDescent="0.25"/>
    <row r="681" s="221" customFormat="1" ht="15" customHeight="1" x14ac:dyDescent="0.25"/>
    <row r="682" s="221" customFormat="1" ht="15" customHeight="1" x14ac:dyDescent="0.25"/>
    <row r="683" s="221" customFormat="1" ht="15" customHeight="1" x14ac:dyDescent="0.25"/>
    <row r="684" s="221" customFormat="1" ht="15" customHeight="1" x14ac:dyDescent="0.25"/>
    <row r="685" s="221" customFormat="1" ht="15" customHeight="1" x14ac:dyDescent="0.25"/>
    <row r="686" s="221" customFormat="1" ht="15" customHeight="1" x14ac:dyDescent="0.25"/>
    <row r="687" s="221" customFormat="1" ht="15" customHeight="1" x14ac:dyDescent="0.25"/>
    <row r="688" s="221" customFormat="1" ht="15" customHeight="1" x14ac:dyDescent="0.25"/>
    <row r="689" s="221" customFormat="1" ht="15" customHeight="1" x14ac:dyDescent="0.25"/>
    <row r="690" s="221" customFormat="1" ht="15" customHeight="1" x14ac:dyDescent="0.25"/>
    <row r="691" s="221" customFormat="1" ht="15" customHeight="1" x14ac:dyDescent="0.25"/>
    <row r="692" s="221" customFormat="1" ht="15" customHeight="1" x14ac:dyDescent="0.25"/>
    <row r="693" s="221" customFormat="1" ht="15" customHeight="1" x14ac:dyDescent="0.25"/>
    <row r="694" s="221" customFormat="1" ht="15" customHeight="1" x14ac:dyDescent="0.25"/>
    <row r="695" s="221" customFormat="1" ht="15" customHeight="1" x14ac:dyDescent="0.25"/>
    <row r="696" s="221" customFormat="1" ht="15" customHeight="1" x14ac:dyDescent="0.25"/>
    <row r="697" s="221" customFormat="1" ht="15" customHeight="1" x14ac:dyDescent="0.25"/>
    <row r="698" s="221" customFormat="1" ht="15" customHeight="1" x14ac:dyDescent="0.25"/>
    <row r="699" s="221" customFormat="1" ht="15" customHeight="1" x14ac:dyDescent="0.25"/>
    <row r="700" s="221" customFormat="1" ht="15" customHeight="1" x14ac:dyDescent="0.25"/>
    <row r="701" s="221" customFormat="1" ht="15" customHeight="1" x14ac:dyDescent="0.25"/>
    <row r="702" s="221" customFormat="1" ht="15" customHeight="1" x14ac:dyDescent="0.25"/>
    <row r="703" s="221" customFormat="1" ht="15" customHeight="1" x14ac:dyDescent="0.25"/>
    <row r="704" s="221" customFormat="1" ht="15" customHeight="1" x14ac:dyDescent="0.25"/>
    <row r="705" s="221" customFormat="1" ht="15" customHeight="1" x14ac:dyDescent="0.25"/>
    <row r="706" s="221" customFormat="1" ht="15" customHeight="1" x14ac:dyDescent="0.25"/>
    <row r="707" s="221" customFormat="1" ht="15" customHeight="1" x14ac:dyDescent="0.25"/>
    <row r="708" s="221" customFormat="1" ht="15" customHeight="1" x14ac:dyDescent="0.25"/>
    <row r="709" s="221" customFormat="1" ht="15" customHeight="1" x14ac:dyDescent="0.25"/>
    <row r="710" s="221" customFormat="1" ht="15" customHeight="1" x14ac:dyDescent="0.25"/>
    <row r="711" s="221" customFormat="1" ht="15" customHeight="1" x14ac:dyDescent="0.25"/>
    <row r="712" s="221" customFormat="1" ht="15" customHeight="1" x14ac:dyDescent="0.25"/>
    <row r="713" s="221" customFormat="1" ht="15" customHeight="1" x14ac:dyDescent="0.25"/>
    <row r="714" s="221" customFormat="1" ht="15" customHeight="1" x14ac:dyDescent="0.25"/>
    <row r="715" s="221" customFormat="1" ht="15" customHeight="1" x14ac:dyDescent="0.25"/>
    <row r="716" s="221" customFormat="1" ht="15" customHeight="1" x14ac:dyDescent="0.25"/>
    <row r="717" s="221" customFormat="1" ht="15" customHeight="1" x14ac:dyDescent="0.25"/>
    <row r="718" s="221" customFormat="1" ht="15" customHeight="1" x14ac:dyDescent="0.25"/>
    <row r="719" s="221" customFormat="1" ht="15" customHeight="1" x14ac:dyDescent="0.25"/>
    <row r="720" s="221" customFormat="1" ht="15" customHeight="1" x14ac:dyDescent="0.25"/>
    <row r="721" s="221" customFormat="1" ht="15" customHeight="1" x14ac:dyDescent="0.25"/>
    <row r="722" s="221" customFormat="1" ht="15" customHeight="1" x14ac:dyDescent="0.25"/>
    <row r="723" s="221" customFormat="1" ht="15" customHeight="1" x14ac:dyDescent="0.25"/>
    <row r="724" s="221" customFormat="1" ht="15" customHeight="1" x14ac:dyDescent="0.25"/>
    <row r="725" s="221" customFormat="1" ht="15" customHeight="1" x14ac:dyDescent="0.25"/>
    <row r="726" s="221" customFormat="1" ht="15" customHeight="1" x14ac:dyDescent="0.25"/>
    <row r="727" s="221" customFormat="1" ht="15" customHeight="1" x14ac:dyDescent="0.25"/>
    <row r="728" s="221" customFormat="1" ht="15" customHeight="1" x14ac:dyDescent="0.25"/>
    <row r="729" s="221" customFormat="1" ht="15" customHeight="1" x14ac:dyDescent="0.25"/>
    <row r="730" s="221" customFormat="1" ht="15" customHeight="1" x14ac:dyDescent="0.25"/>
    <row r="731" s="221" customFormat="1" ht="15" customHeight="1" x14ac:dyDescent="0.25"/>
    <row r="732" s="221" customFormat="1" ht="15" customHeight="1" x14ac:dyDescent="0.25"/>
    <row r="733" s="221" customFormat="1" ht="15" customHeight="1" x14ac:dyDescent="0.25"/>
    <row r="734" s="221" customFormat="1" ht="15" customHeight="1" x14ac:dyDescent="0.25"/>
    <row r="735" s="221" customFormat="1" ht="15" customHeight="1" x14ac:dyDescent="0.25"/>
    <row r="736" s="221" customFormat="1" ht="15" customHeight="1" x14ac:dyDescent="0.25"/>
    <row r="737" s="221" customFormat="1" ht="15" customHeight="1" x14ac:dyDescent="0.25"/>
    <row r="738" s="221" customFormat="1" ht="15" customHeight="1" x14ac:dyDescent="0.25"/>
    <row r="739" s="221" customFormat="1" ht="15" customHeight="1" x14ac:dyDescent="0.25"/>
    <row r="740" s="221" customFormat="1" ht="15" customHeight="1" x14ac:dyDescent="0.25"/>
    <row r="741" s="221" customFormat="1" ht="15" customHeight="1" x14ac:dyDescent="0.25"/>
    <row r="742" s="221" customFormat="1" ht="15" customHeight="1" x14ac:dyDescent="0.25"/>
    <row r="743" s="221" customFormat="1" ht="15" customHeight="1" x14ac:dyDescent="0.25"/>
    <row r="744" s="221" customFormat="1" ht="15" customHeight="1" x14ac:dyDescent="0.25"/>
    <row r="745" s="221" customFormat="1" ht="15" customHeight="1" x14ac:dyDescent="0.25"/>
    <row r="746" s="221" customFormat="1" ht="15" customHeight="1" x14ac:dyDescent="0.25"/>
    <row r="747" s="221" customFormat="1" ht="15" customHeight="1" x14ac:dyDescent="0.25"/>
    <row r="748" s="221" customFormat="1" ht="15" customHeight="1" x14ac:dyDescent="0.25"/>
    <row r="749" s="221" customFormat="1" ht="15" customHeight="1" x14ac:dyDescent="0.25"/>
    <row r="750" s="221" customFormat="1" ht="15" customHeight="1" x14ac:dyDescent="0.25"/>
    <row r="751" s="221" customFormat="1" ht="15" customHeight="1" x14ac:dyDescent="0.25"/>
    <row r="752" s="221" customFormat="1" ht="15" customHeight="1" x14ac:dyDescent="0.25"/>
    <row r="753" s="221" customFormat="1" ht="15" customHeight="1" x14ac:dyDescent="0.25"/>
    <row r="754" s="221" customFormat="1" ht="15" customHeight="1" x14ac:dyDescent="0.25"/>
    <row r="755" s="221" customFormat="1" ht="15" customHeight="1" x14ac:dyDescent="0.25"/>
    <row r="756" s="221" customFormat="1" ht="15" customHeight="1" x14ac:dyDescent="0.25"/>
    <row r="757" s="221" customFormat="1" ht="15" customHeight="1" x14ac:dyDescent="0.25"/>
    <row r="758" s="221" customFormat="1" ht="15" customHeight="1" x14ac:dyDescent="0.25"/>
    <row r="759" s="221" customFormat="1" ht="15" customHeight="1" x14ac:dyDescent="0.25"/>
    <row r="760" s="221" customFormat="1" ht="15" customHeight="1" x14ac:dyDescent="0.25"/>
    <row r="761" s="221" customFormat="1" ht="15" customHeight="1" x14ac:dyDescent="0.25"/>
    <row r="762" s="221" customFormat="1" ht="15" customHeight="1" x14ac:dyDescent="0.25"/>
    <row r="763" s="221" customFormat="1" ht="15" customHeight="1" x14ac:dyDescent="0.25"/>
    <row r="764" s="221" customFormat="1" ht="15" customHeight="1" x14ac:dyDescent="0.25"/>
    <row r="765" s="221" customFormat="1" ht="15" customHeight="1" x14ac:dyDescent="0.25"/>
    <row r="766" s="221" customFormat="1" ht="15" customHeight="1" x14ac:dyDescent="0.25"/>
    <row r="767" s="221" customFormat="1" ht="15" customHeight="1" x14ac:dyDescent="0.25"/>
    <row r="768" s="221" customFormat="1" ht="15" customHeight="1" x14ac:dyDescent="0.25"/>
    <row r="769" s="221" customFormat="1" ht="15" customHeight="1" x14ac:dyDescent="0.25"/>
    <row r="770" s="221" customFormat="1" ht="15" customHeight="1" x14ac:dyDescent="0.25"/>
    <row r="771" s="221" customFormat="1" ht="15" customHeight="1" x14ac:dyDescent="0.25"/>
    <row r="772" s="221" customFormat="1" ht="15" customHeight="1" x14ac:dyDescent="0.25"/>
    <row r="773" s="221" customFormat="1" ht="15" customHeight="1" x14ac:dyDescent="0.25"/>
    <row r="774" s="221" customFormat="1" ht="15" customHeight="1" x14ac:dyDescent="0.25"/>
    <row r="775" s="221" customFormat="1" ht="15" customHeight="1" x14ac:dyDescent="0.25"/>
    <row r="776" s="221" customFormat="1" ht="15" customHeight="1" x14ac:dyDescent="0.25"/>
    <row r="777" s="221" customFormat="1" ht="15" customHeight="1" x14ac:dyDescent="0.25"/>
    <row r="778" s="221" customFormat="1" ht="15" customHeight="1" x14ac:dyDescent="0.25"/>
    <row r="779" s="221" customFormat="1" ht="15" customHeight="1" x14ac:dyDescent="0.25"/>
    <row r="780" s="221" customFormat="1" ht="15" customHeight="1" x14ac:dyDescent="0.25"/>
    <row r="781" s="221" customFormat="1" ht="15" customHeight="1" x14ac:dyDescent="0.25"/>
    <row r="782" s="221" customFormat="1" ht="15" customHeight="1" x14ac:dyDescent="0.25"/>
    <row r="783" s="221" customFormat="1" ht="15" customHeight="1" x14ac:dyDescent="0.25"/>
    <row r="784" s="221" customFormat="1" ht="15" customHeight="1" x14ac:dyDescent="0.25"/>
    <row r="785" s="221" customFormat="1" ht="15" customHeight="1" x14ac:dyDescent="0.25"/>
    <row r="786" s="221" customFormat="1" ht="15" customHeight="1" x14ac:dyDescent="0.25"/>
    <row r="787" s="221" customFormat="1" ht="15" customHeight="1" x14ac:dyDescent="0.25"/>
    <row r="788" s="221" customFormat="1" ht="15" customHeight="1" x14ac:dyDescent="0.25"/>
    <row r="789" s="221" customFormat="1" ht="15" customHeight="1" x14ac:dyDescent="0.25"/>
    <row r="790" s="221" customFormat="1" ht="15" customHeight="1" x14ac:dyDescent="0.25"/>
    <row r="791" s="221" customFormat="1" ht="15" customHeight="1" x14ac:dyDescent="0.25"/>
    <row r="792" s="221" customFormat="1" ht="15" customHeight="1" x14ac:dyDescent="0.25"/>
    <row r="793" s="221" customFormat="1" ht="15" customHeight="1" x14ac:dyDescent="0.25"/>
    <row r="794" s="221" customFormat="1" ht="15" customHeight="1" x14ac:dyDescent="0.25"/>
    <row r="795" s="221" customFormat="1" ht="15" customHeight="1" x14ac:dyDescent="0.25"/>
    <row r="796" s="221" customFormat="1" ht="15" customHeight="1" x14ac:dyDescent="0.25"/>
    <row r="797" s="221" customFormat="1" ht="15" customHeight="1" x14ac:dyDescent="0.25"/>
    <row r="798" s="221" customFormat="1" ht="15" customHeight="1" x14ac:dyDescent="0.25"/>
    <row r="799" s="221" customFormat="1" ht="15" customHeight="1" x14ac:dyDescent="0.25"/>
    <row r="800" s="221" customFormat="1" ht="15" customHeight="1" x14ac:dyDescent="0.25"/>
    <row r="801" s="221" customFormat="1" ht="15" customHeight="1" x14ac:dyDescent="0.25"/>
    <row r="802" s="221" customFormat="1" ht="15" customHeight="1" x14ac:dyDescent="0.25"/>
    <row r="803" s="221" customFormat="1" ht="15" customHeight="1" x14ac:dyDescent="0.25"/>
    <row r="804" s="221" customFormat="1" ht="15" customHeight="1" x14ac:dyDescent="0.25"/>
    <row r="805" s="221" customFormat="1" ht="15" customHeight="1" x14ac:dyDescent="0.25"/>
    <row r="806" s="221" customFormat="1" ht="15" customHeight="1" x14ac:dyDescent="0.25"/>
    <row r="807" s="221" customFormat="1" ht="15" customHeight="1" x14ac:dyDescent="0.25"/>
    <row r="808" s="221" customFormat="1" ht="15" customHeight="1" x14ac:dyDescent="0.25"/>
    <row r="809" s="221" customFormat="1" ht="15" customHeight="1" x14ac:dyDescent="0.25"/>
    <row r="810" s="221" customFormat="1" ht="15" customHeight="1" x14ac:dyDescent="0.25"/>
    <row r="811" s="221" customFormat="1" ht="15" customHeight="1" x14ac:dyDescent="0.25"/>
    <row r="812" s="221" customFormat="1" ht="15" customHeight="1" x14ac:dyDescent="0.25"/>
    <row r="813" s="221" customFormat="1" ht="15" customHeight="1" x14ac:dyDescent="0.25"/>
    <row r="814" s="221" customFormat="1" ht="15" customHeight="1" x14ac:dyDescent="0.25"/>
    <row r="815" s="221" customFormat="1" ht="15" customHeight="1" x14ac:dyDescent="0.25"/>
    <row r="816" s="221" customFormat="1" ht="15" customHeight="1" x14ac:dyDescent="0.25"/>
    <row r="817" s="221" customFormat="1" ht="15" customHeight="1" x14ac:dyDescent="0.25"/>
    <row r="818" s="221" customFormat="1" ht="15" customHeight="1" x14ac:dyDescent="0.25"/>
    <row r="819" s="221" customFormat="1" ht="15" customHeight="1" x14ac:dyDescent="0.25"/>
    <row r="820" s="221" customFormat="1" ht="15" customHeight="1" x14ac:dyDescent="0.25"/>
    <row r="821" s="221" customFormat="1" ht="15" customHeight="1" x14ac:dyDescent="0.25"/>
    <row r="822" s="221" customFormat="1" ht="15" customHeight="1" x14ac:dyDescent="0.25"/>
    <row r="823" s="221" customFormat="1" ht="15" customHeight="1" x14ac:dyDescent="0.25"/>
    <row r="824" s="221" customFormat="1" ht="15" customHeight="1" x14ac:dyDescent="0.25"/>
    <row r="825" s="221" customFormat="1" ht="15" customHeight="1" x14ac:dyDescent="0.25"/>
    <row r="826" s="221" customFormat="1" ht="15" customHeight="1" x14ac:dyDescent="0.25"/>
    <row r="827" s="221" customFormat="1" ht="15" customHeight="1" x14ac:dyDescent="0.25"/>
    <row r="828" s="221" customFormat="1" ht="15" customHeight="1" x14ac:dyDescent="0.25"/>
    <row r="829" s="221" customFormat="1" ht="15" customHeight="1" x14ac:dyDescent="0.25"/>
    <row r="830" s="221" customFormat="1" ht="15" customHeight="1" x14ac:dyDescent="0.25"/>
    <row r="831" s="221" customFormat="1" ht="15" customHeight="1" x14ac:dyDescent="0.25"/>
    <row r="832" s="221" customFormat="1" ht="15" customHeight="1" x14ac:dyDescent="0.25"/>
    <row r="833" s="221" customFormat="1" ht="15" customHeight="1" x14ac:dyDescent="0.25"/>
    <row r="834" s="221" customFormat="1" ht="15" customHeight="1" x14ac:dyDescent="0.25"/>
    <row r="835" s="221" customFormat="1" ht="15" customHeight="1" x14ac:dyDescent="0.25"/>
    <row r="836" s="221" customFormat="1" ht="15" customHeight="1" x14ac:dyDescent="0.25"/>
    <row r="837" s="221" customFormat="1" ht="15" customHeight="1" x14ac:dyDescent="0.25"/>
    <row r="838" s="221" customFormat="1" ht="15" customHeight="1" x14ac:dyDescent="0.25"/>
    <row r="839" s="221" customFormat="1" ht="15" customHeight="1" x14ac:dyDescent="0.25"/>
    <row r="840" s="221" customFormat="1" ht="15" customHeight="1" x14ac:dyDescent="0.25"/>
    <row r="841" s="221" customFormat="1" ht="15" customHeight="1" x14ac:dyDescent="0.25"/>
    <row r="842" s="221" customFormat="1" ht="15" customHeight="1" x14ac:dyDescent="0.25"/>
    <row r="843" s="221" customFormat="1" ht="15" customHeight="1" x14ac:dyDescent="0.25"/>
    <row r="844" s="221" customFormat="1" ht="15" customHeight="1" x14ac:dyDescent="0.25"/>
    <row r="845" s="221" customFormat="1" ht="15" customHeight="1" x14ac:dyDescent="0.25"/>
    <row r="846" s="221" customFormat="1" ht="15" customHeight="1" x14ac:dyDescent="0.25"/>
    <row r="847" s="221" customFormat="1" ht="15" customHeight="1" x14ac:dyDescent="0.25"/>
    <row r="848" s="221" customFormat="1" ht="15" customHeight="1" x14ac:dyDescent="0.25"/>
    <row r="849" s="221" customFormat="1" ht="15" customHeight="1" x14ac:dyDescent="0.25"/>
    <row r="850" s="221" customFormat="1" ht="15" customHeight="1" x14ac:dyDescent="0.25"/>
    <row r="851" s="221" customFormat="1" ht="15" customHeight="1" x14ac:dyDescent="0.25"/>
    <row r="852" s="221" customFormat="1" ht="15" customHeight="1" x14ac:dyDescent="0.25"/>
    <row r="853" s="221" customFormat="1" ht="15" customHeight="1" x14ac:dyDescent="0.25"/>
    <row r="854" s="221" customFormat="1" ht="15" customHeight="1" x14ac:dyDescent="0.25"/>
    <row r="855" s="221" customFormat="1" ht="15" customHeight="1" x14ac:dyDescent="0.25"/>
    <row r="856" s="221" customFormat="1" ht="15" customHeight="1" x14ac:dyDescent="0.25"/>
    <row r="857" s="221" customFormat="1" ht="15" customHeight="1" x14ac:dyDescent="0.25"/>
    <row r="858" s="221" customFormat="1" ht="15" customHeight="1" x14ac:dyDescent="0.25"/>
    <row r="859" s="221" customFormat="1" ht="15" customHeight="1" x14ac:dyDescent="0.25"/>
    <row r="860" s="221" customFormat="1" ht="15" customHeight="1" x14ac:dyDescent="0.25"/>
    <row r="861" s="221" customFormat="1" ht="15" customHeight="1" x14ac:dyDescent="0.25"/>
    <row r="862" s="221" customFormat="1" ht="15" customHeight="1" x14ac:dyDescent="0.25"/>
    <row r="863" s="221" customFormat="1" ht="15" customHeight="1" x14ac:dyDescent="0.25"/>
    <row r="864" s="221" customFormat="1" ht="15" customHeight="1" x14ac:dyDescent="0.25"/>
    <row r="865" s="221" customFormat="1" ht="15" customHeight="1" x14ac:dyDescent="0.25"/>
    <row r="866" s="221" customFormat="1" ht="15" customHeight="1" x14ac:dyDescent="0.25"/>
    <row r="867" s="221" customFormat="1" ht="15" customHeight="1" x14ac:dyDescent="0.25"/>
    <row r="868" s="221" customFormat="1" ht="15" customHeight="1" x14ac:dyDescent="0.25"/>
    <row r="869" s="221" customFormat="1" ht="15" customHeight="1" x14ac:dyDescent="0.25"/>
    <row r="870" s="221" customFormat="1" ht="15" customHeight="1" x14ac:dyDescent="0.25"/>
    <row r="871" s="221" customFormat="1" ht="15" customHeight="1" x14ac:dyDescent="0.25"/>
    <row r="872" s="221" customFormat="1" ht="15" customHeight="1" x14ac:dyDescent="0.25"/>
    <row r="873" s="221" customFormat="1" ht="15" customHeight="1" x14ac:dyDescent="0.25"/>
    <row r="874" s="221" customFormat="1" ht="15" customHeight="1" x14ac:dyDescent="0.25"/>
    <row r="875" s="221" customFormat="1" ht="15" customHeight="1" x14ac:dyDescent="0.25"/>
    <row r="876" s="221" customFormat="1" ht="15" customHeight="1" x14ac:dyDescent="0.25"/>
    <row r="877" s="221" customFormat="1" ht="15" customHeight="1" x14ac:dyDescent="0.25"/>
    <row r="878" s="221" customFormat="1" ht="15" customHeight="1" x14ac:dyDescent="0.25"/>
    <row r="879" s="221" customFormat="1" ht="15" customHeight="1" x14ac:dyDescent="0.25"/>
    <row r="880" s="221" customFormat="1" ht="15" customHeight="1" x14ac:dyDescent="0.25"/>
    <row r="881" s="221" customFormat="1" ht="15" customHeight="1" x14ac:dyDescent="0.25"/>
    <row r="882" s="221" customFormat="1" ht="15" customHeight="1" x14ac:dyDescent="0.25"/>
    <row r="883" s="221" customFormat="1" ht="15" customHeight="1" x14ac:dyDescent="0.25"/>
    <row r="884" s="221" customFormat="1" ht="15" customHeight="1" x14ac:dyDescent="0.25"/>
    <row r="885" s="221" customFormat="1" ht="15" customHeight="1" x14ac:dyDescent="0.25"/>
    <row r="886" s="221" customFormat="1" ht="15" customHeight="1" x14ac:dyDescent="0.25"/>
    <row r="887" s="221" customFormat="1" ht="15" customHeight="1" x14ac:dyDescent="0.25"/>
    <row r="888" s="221" customFormat="1" ht="15" customHeight="1" x14ac:dyDescent="0.25"/>
    <row r="889" s="221" customFormat="1" ht="15" customHeight="1" x14ac:dyDescent="0.25"/>
    <row r="890" s="221" customFormat="1" ht="15" customHeight="1" x14ac:dyDescent="0.25"/>
    <row r="891" s="221" customFormat="1" ht="15" customHeight="1" x14ac:dyDescent="0.25"/>
    <row r="892" s="221" customFormat="1" ht="15" customHeight="1" x14ac:dyDescent="0.25"/>
    <row r="893" s="221" customFormat="1" ht="15" customHeight="1" x14ac:dyDescent="0.25"/>
    <row r="894" s="221" customFormat="1" ht="15" customHeight="1" x14ac:dyDescent="0.25"/>
    <row r="895" s="221" customFormat="1" ht="15" customHeight="1" x14ac:dyDescent="0.25"/>
    <row r="896" s="221" customFormat="1" ht="15" customHeight="1" x14ac:dyDescent="0.25"/>
    <row r="897" s="221" customFormat="1" ht="15" customHeight="1" x14ac:dyDescent="0.25"/>
    <row r="898" s="221" customFormat="1" ht="15" customHeight="1" x14ac:dyDescent="0.25"/>
    <row r="899" s="221" customFormat="1" ht="15" customHeight="1" x14ac:dyDescent="0.25"/>
    <row r="900" s="221" customFormat="1" ht="15" customHeight="1" x14ac:dyDescent="0.25"/>
    <row r="901" s="221" customFormat="1" ht="15" customHeight="1" x14ac:dyDescent="0.25"/>
    <row r="902" s="221" customFormat="1" ht="15" customHeight="1" x14ac:dyDescent="0.25"/>
    <row r="903" s="221" customFormat="1" ht="15" customHeight="1" x14ac:dyDescent="0.25"/>
    <row r="904" s="221" customFormat="1" ht="15" customHeight="1" x14ac:dyDescent="0.25"/>
    <row r="905" s="221" customFormat="1" ht="15" customHeight="1" x14ac:dyDescent="0.25"/>
    <row r="906" s="221" customFormat="1" ht="15" customHeight="1" x14ac:dyDescent="0.25"/>
    <row r="907" s="221" customFormat="1" ht="15" customHeight="1" x14ac:dyDescent="0.25"/>
    <row r="908" s="221" customFormat="1" ht="15" customHeight="1" x14ac:dyDescent="0.25"/>
    <row r="909" s="221" customFormat="1" ht="15" customHeight="1" x14ac:dyDescent="0.25"/>
    <row r="910" s="221" customFormat="1" ht="15" customHeight="1" x14ac:dyDescent="0.25"/>
    <row r="911" s="221" customFormat="1" ht="15" customHeight="1" x14ac:dyDescent="0.25"/>
    <row r="912" s="221" customFormat="1" ht="15" customHeight="1" x14ac:dyDescent="0.25"/>
    <row r="913" s="221" customFormat="1" ht="15" customHeight="1" x14ac:dyDescent="0.25"/>
    <row r="914" s="221" customFormat="1" ht="15" customHeight="1" x14ac:dyDescent="0.25"/>
    <row r="915" s="221" customFormat="1" ht="15" customHeight="1" x14ac:dyDescent="0.25"/>
    <row r="916" s="221" customFormat="1" ht="15" customHeight="1" x14ac:dyDescent="0.25"/>
    <row r="917" s="221" customFormat="1" ht="15" customHeight="1" x14ac:dyDescent="0.25"/>
    <row r="918" s="221" customFormat="1" ht="15" customHeight="1" x14ac:dyDescent="0.25"/>
    <row r="919" s="221" customFormat="1" ht="15" customHeight="1" x14ac:dyDescent="0.25"/>
    <row r="920" s="221" customFormat="1" ht="15" customHeight="1" x14ac:dyDescent="0.25"/>
    <row r="921" s="221" customFormat="1" ht="15" customHeight="1" x14ac:dyDescent="0.25"/>
    <row r="922" s="221" customFormat="1" ht="15" customHeight="1" x14ac:dyDescent="0.25"/>
    <row r="923" s="221" customFormat="1" ht="15" customHeight="1" x14ac:dyDescent="0.25"/>
    <row r="924" s="221" customFormat="1" ht="15" customHeight="1" x14ac:dyDescent="0.25"/>
    <row r="925" s="221" customFormat="1" ht="15" customHeight="1" x14ac:dyDescent="0.25"/>
    <row r="926" s="221" customFormat="1" ht="15" customHeight="1" x14ac:dyDescent="0.25"/>
    <row r="927" s="221" customFormat="1" ht="15" customHeight="1" x14ac:dyDescent="0.25"/>
    <row r="928" s="221" customFormat="1" ht="15" customHeight="1" x14ac:dyDescent="0.25"/>
    <row r="929" s="221" customFormat="1" ht="15" customHeight="1" x14ac:dyDescent="0.25"/>
    <row r="930" s="221" customFormat="1" ht="15" customHeight="1" x14ac:dyDescent="0.25"/>
    <row r="931" s="221" customFormat="1" ht="15" customHeight="1" x14ac:dyDescent="0.25"/>
    <row r="932" s="221" customFormat="1" ht="15" customHeight="1" x14ac:dyDescent="0.25"/>
    <row r="933" s="221" customFormat="1" ht="15" customHeight="1" x14ac:dyDescent="0.25"/>
    <row r="934" s="221" customFormat="1" ht="15" customHeight="1" x14ac:dyDescent="0.25"/>
    <row r="935" s="221" customFormat="1" ht="15" customHeight="1" x14ac:dyDescent="0.25"/>
    <row r="936" s="221" customFormat="1" ht="15" customHeight="1" x14ac:dyDescent="0.25"/>
    <row r="937" s="221" customFormat="1" ht="15" customHeight="1" x14ac:dyDescent="0.25"/>
    <row r="938" s="221" customFormat="1" ht="15" customHeight="1" x14ac:dyDescent="0.25"/>
    <row r="939" s="221" customFormat="1" ht="15" customHeight="1" x14ac:dyDescent="0.25"/>
    <row r="940" s="221" customFormat="1" ht="15" customHeight="1" x14ac:dyDescent="0.25"/>
    <row r="941" s="221" customFormat="1" ht="15" customHeight="1" x14ac:dyDescent="0.25"/>
    <row r="942" s="221" customFormat="1" ht="15" customHeight="1" x14ac:dyDescent="0.25"/>
    <row r="943" s="221" customFormat="1" ht="15" customHeight="1" x14ac:dyDescent="0.25"/>
    <row r="944" s="221" customFormat="1" ht="15" customHeight="1" x14ac:dyDescent="0.25"/>
    <row r="945" s="221" customFormat="1" ht="15" customHeight="1" x14ac:dyDescent="0.25"/>
    <row r="946" s="221" customFormat="1" ht="15" customHeight="1" x14ac:dyDescent="0.25"/>
    <row r="947" s="221" customFormat="1" ht="15" customHeight="1" x14ac:dyDescent="0.25"/>
    <row r="948" s="221" customFormat="1" ht="15" customHeight="1" x14ac:dyDescent="0.25"/>
    <row r="949" s="221" customFormat="1" ht="15" customHeight="1" x14ac:dyDescent="0.25"/>
    <row r="950" s="221" customFormat="1" ht="15" customHeight="1" x14ac:dyDescent="0.25"/>
    <row r="951" s="221" customFormat="1" ht="15" customHeight="1" x14ac:dyDescent="0.25"/>
    <row r="952" s="221" customFormat="1" ht="15" customHeight="1" x14ac:dyDescent="0.25"/>
    <row r="953" s="221" customFormat="1" ht="15" customHeight="1" x14ac:dyDescent="0.25"/>
    <row r="954" s="221" customFormat="1" ht="15" customHeight="1" x14ac:dyDescent="0.25"/>
    <row r="955" s="221" customFormat="1" ht="15" customHeight="1" x14ac:dyDescent="0.25"/>
    <row r="956" s="221" customFormat="1" ht="15" customHeight="1" x14ac:dyDescent="0.25"/>
    <row r="957" s="221" customFormat="1" ht="15" customHeight="1" x14ac:dyDescent="0.25"/>
    <row r="958" s="221" customFormat="1" ht="15" customHeight="1" x14ac:dyDescent="0.25"/>
    <row r="959" s="221" customFormat="1" ht="15" customHeight="1" x14ac:dyDescent="0.25"/>
    <row r="960" s="221" customFormat="1" ht="15" customHeight="1" x14ac:dyDescent="0.25"/>
    <row r="961" s="221" customFormat="1" ht="15" customHeight="1" x14ac:dyDescent="0.25"/>
    <row r="962" s="221" customFormat="1" ht="15" customHeight="1" x14ac:dyDescent="0.25"/>
    <row r="963" s="221" customFormat="1" ht="15" customHeight="1" x14ac:dyDescent="0.25"/>
    <row r="964" s="221" customFormat="1" ht="15" customHeight="1" x14ac:dyDescent="0.25"/>
    <row r="965" s="221" customFormat="1" ht="15" customHeight="1" x14ac:dyDescent="0.25"/>
    <row r="966" s="221" customFormat="1" ht="15" customHeight="1" x14ac:dyDescent="0.25"/>
    <row r="967" s="221" customFormat="1" ht="15" customHeight="1" x14ac:dyDescent="0.25"/>
    <row r="968" s="221" customFormat="1" ht="15" customHeight="1" x14ac:dyDescent="0.25"/>
    <row r="969" s="221" customFormat="1" ht="15" customHeight="1" x14ac:dyDescent="0.25"/>
    <row r="970" s="221" customFormat="1" ht="15" customHeight="1" x14ac:dyDescent="0.25"/>
    <row r="971" s="221" customFormat="1" ht="15" customHeight="1" x14ac:dyDescent="0.25"/>
    <row r="972" s="221" customFormat="1" ht="15" customHeight="1" x14ac:dyDescent="0.25"/>
    <row r="973" s="221" customFormat="1" ht="15" customHeight="1" x14ac:dyDescent="0.25"/>
    <row r="974" s="221" customFormat="1" ht="15" customHeight="1" x14ac:dyDescent="0.25"/>
    <row r="975" s="221" customFormat="1" ht="15" customHeight="1" x14ac:dyDescent="0.25"/>
    <row r="976" s="221" customFormat="1" ht="15" customHeight="1" x14ac:dyDescent="0.25"/>
    <row r="977" s="221" customFormat="1" ht="15" customHeight="1" x14ac:dyDescent="0.25"/>
    <row r="978" s="221" customFormat="1" ht="15" customHeight="1" x14ac:dyDescent="0.25"/>
    <row r="979" s="221" customFormat="1" ht="15" customHeight="1" x14ac:dyDescent="0.25"/>
    <row r="980" s="221" customFormat="1" ht="15" customHeight="1" x14ac:dyDescent="0.25"/>
    <row r="981" s="221" customFormat="1" ht="15" customHeight="1" x14ac:dyDescent="0.25"/>
    <row r="982" s="221" customFormat="1" ht="15" customHeight="1" x14ac:dyDescent="0.25"/>
    <row r="983" s="221" customFormat="1" ht="15" customHeight="1" x14ac:dyDescent="0.25"/>
    <row r="984" s="221" customFormat="1" ht="15" customHeight="1" x14ac:dyDescent="0.25"/>
    <row r="985" s="221" customFormat="1" ht="15" customHeight="1" x14ac:dyDescent="0.25"/>
    <row r="986" s="221" customFormat="1" ht="15" customHeight="1" x14ac:dyDescent="0.25"/>
    <row r="987" s="221" customFormat="1" ht="15" customHeight="1" x14ac:dyDescent="0.25"/>
    <row r="988" s="221" customFormat="1" ht="15" customHeight="1" x14ac:dyDescent="0.25"/>
    <row r="989" s="221" customFormat="1" ht="15" customHeight="1" x14ac:dyDescent="0.25"/>
    <row r="990" s="221" customFormat="1" ht="15" customHeight="1" x14ac:dyDescent="0.25"/>
    <row r="991" s="221" customFormat="1" ht="15" customHeight="1" x14ac:dyDescent="0.25"/>
    <row r="992" s="221" customFormat="1" ht="15" customHeight="1" x14ac:dyDescent="0.25"/>
    <row r="993" s="221" customFormat="1" ht="15" customHeight="1" x14ac:dyDescent="0.25"/>
    <row r="994" s="221" customFormat="1" ht="15" customHeight="1" x14ac:dyDescent="0.25"/>
    <row r="995" s="221" customFormat="1" ht="15" customHeight="1" x14ac:dyDescent="0.25"/>
    <row r="996" s="221" customFormat="1" ht="15" customHeight="1" x14ac:dyDescent="0.25"/>
    <row r="997" s="221" customFormat="1" ht="15" customHeight="1" x14ac:dyDescent="0.25"/>
    <row r="998" s="221" customFormat="1" ht="15" customHeight="1" x14ac:dyDescent="0.25"/>
    <row r="999" s="221" customFormat="1" ht="15" customHeight="1" x14ac:dyDescent="0.25"/>
    <row r="1000" s="221" customFormat="1" ht="15" customHeight="1" x14ac:dyDescent="0.25"/>
    <row r="1001" s="221" customFormat="1" ht="15" customHeight="1" x14ac:dyDescent="0.25"/>
    <row r="1002" s="221" customFormat="1" ht="15" customHeight="1" x14ac:dyDescent="0.25"/>
    <row r="1003" s="221" customFormat="1" ht="15" customHeight="1" x14ac:dyDescent="0.25"/>
    <row r="1004" s="221" customFormat="1" ht="15" customHeight="1" x14ac:dyDescent="0.25"/>
    <row r="1005" s="221" customFormat="1" ht="15" customHeight="1" x14ac:dyDescent="0.25"/>
    <row r="1006" s="221" customFormat="1" ht="15" customHeight="1" x14ac:dyDescent="0.25"/>
    <row r="1007" s="221" customFormat="1" ht="15" customHeight="1" x14ac:dyDescent="0.25"/>
    <row r="1008" s="221" customFormat="1" ht="15" customHeight="1" x14ac:dyDescent="0.25"/>
    <row r="1009" s="221" customFormat="1" ht="15" customHeight="1" x14ac:dyDescent="0.25"/>
    <row r="1010" s="221" customFormat="1" ht="15" customHeight="1" x14ac:dyDescent="0.25"/>
    <row r="1011" s="221" customFormat="1" ht="15" customHeight="1" x14ac:dyDescent="0.25"/>
    <row r="1012" s="221" customFormat="1" ht="15" customHeight="1" x14ac:dyDescent="0.25"/>
    <row r="1013" s="221" customFormat="1" ht="15" customHeight="1" x14ac:dyDescent="0.25"/>
    <row r="1014" s="221" customFormat="1" ht="15" customHeight="1" x14ac:dyDescent="0.25"/>
    <row r="1015" s="221" customFormat="1" ht="15" customHeight="1" x14ac:dyDescent="0.25"/>
    <row r="1016" s="221" customFormat="1" ht="15" customHeight="1" x14ac:dyDescent="0.25"/>
    <row r="1017" s="221" customFormat="1" ht="15" customHeight="1" x14ac:dyDescent="0.25"/>
    <row r="1018" s="221" customFormat="1" ht="15" customHeight="1" x14ac:dyDescent="0.25"/>
    <row r="1019" s="221" customFormat="1" ht="15" customHeight="1" x14ac:dyDescent="0.25"/>
    <row r="1020" s="221" customFormat="1" ht="15" customHeight="1" x14ac:dyDescent="0.25"/>
    <row r="1021" s="221" customFormat="1" ht="15" customHeight="1" x14ac:dyDescent="0.25"/>
    <row r="1022" s="221" customFormat="1" ht="15" customHeight="1" x14ac:dyDescent="0.25"/>
    <row r="1023" s="221" customFormat="1" ht="15" customHeight="1" x14ac:dyDescent="0.25"/>
    <row r="1024" s="221" customFormat="1" ht="15" customHeight="1" x14ac:dyDescent="0.25"/>
    <row r="1025" s="221" customFormat="1" ht="15" customHeight="1" x14ac:dyDescent="0.25"/>
    <row r="1026" s="221" customFormat="1" ht="15" customHeight="1" x14ac:dyDescent="0.25"/>
    <row r="1027" s="221" customFormat="1" ht="15" customHeight="1" x14ac:dyDescent="0.25"/>
    <row r="1028" s="221" customFormat="1" ht="15" customHeight="1" x14ac:dyDescent="0.25"/>
    <row r="1029" s="221" customFormat="1" ht="15" customHeight="1" x14ac:dyDescent="0.25"/>
    <row r="1030" s="221" customFormat="1" ht="15" customHeight="1" x14ac:dyDescent="0.25"/>
    <row r="1031" s="221" customFormat="1" ht="15" customHeight="1" x14ac:dyDescent="0.25"/>
    <row r="1032" s="221" customFormat="1" ht="15" customHeight="1" x14ac:dyDescent="0.25"/>
    <row r="1033" s="221" customFormat="1" ht="15" customHeight="1" x14ac:dyDescent="0.25"/>
    <row r="1034" s="221" customFormat="1" ht="15" customHeight="1" x14ac:dyDescent="0.25"/>
    <row r="1035" s="221" customFormat="1" ht="15" customHeight="1" x14ac:dyDescent="0.25"/>
    <row r="1036" s="221" customFormat="1" ht="15" customHeight="1" x14ac:dyDescent="0.25"/>
    <row r="1037" s="221" customFormat="1" ht="15" customHeight="1" x14ac:dyDescent="0.25"/>
    <row r="1038" s="221" customFormat="1" ht="15" customHeight="1" x14ac:dyDescent="0.25"/>
    <row r="1039" s="221" customFormat="1" ht="15" customHeight="1" x14ac:dyDescent="0.25"/>
    <row r="1040" s="221" customFormat="1" ht="15" customHeight="1" x14ac:dyDescent="0.25"/>
    <row r="1041" s="221" customFormat="1" ht="15" customHeight="1" x14ac:dyDescent="0.25"/>
    <row r="1042" s="221" customFormat="1" ht="15" customHeight="1" x14ac:dyDescent="0.25"/>
    <row r="1043" s="221" customFormat="1" ht="15" customHeight="1" x14ac:dyDescent="0.25"/>
    <row r="1044" s="221" customFormat="1" ht="15" customHeight="1" x14ac:dyDescent="0.25"/>
    <row r="1045" s="221" customFormat="1" ht="15" customHeight="1" x14ac:dyDescent="0.25"/>
    <row r="1046" s="221" customFormat="1" ht="15" customHeight="1" x14ac:dyDescent="0.25"/>
    <row r="1047" s="221" customFormat="1" ht="15" customHeight="1" x14ac:dyDescent="0.25"/>
    <row r="1048" s="221" customFormat="1" ht="15" customHeight="1" x14ac:dyDescent="0.25"/>
    <row r="1049" s="221" customFormat="1" ht="15" customHeight="1" x14ac:dyDescent="0.25"/>
    <row r="1050" s="221" customFormat="1" ht="15" customHeight="1" x14ac:dyDescent="0.25"/>
    <row r="1051" s="221" customFormat="1" ht="15" customHeight="1" x14ac:dyDescent="0.25"/>
    <row r="1052" s="221" customFormat="1" ht="15" customHeight="1" x14ac:dyDescent="0.25"/>
    <row r="1053" s="221" customFormat="1" ht="15" customHeight="1" x14ac:dyDescent="0.25"/>
    <row r="1054" s="221" customFormat="1" ht="15" customHeight="1" x14ac:dyDescent="0.25"/>
    <row r="1055" s="221" customFormat="1" ht="15" customHeight="1" x14ac:dyDescent="0.25"/>
    <row r="1056" s="221" customFormat="1" ht="15" customHeight="1" x14ac:dyDescent="0.25"/>
    <row r="1057" s="221" customFormat="1" ht="15" customHeight="1" x14ac:dyDescent="0.25"/>
    <row r="1058" s="221" customFormat="1" ht="15" customHeight="1" x14ac:dyDescent="0.25"/>
    <row r="1059" s="221" customFormat="1" ht="15" customHeight="1" x14ac:dyDescent="0.25"/>
    <row r="1060" s="221" customFormat="1" ht="15" customHeight="1" x14ac:dyDescent="0.25"/>
    <row r="1061" s="221" customFormat="1" ht="15" customHeight="1" x14ac:dyDescent="0.25"/>
    <row r="1062" s="221" customFormat="1" ht="15" customHeight="1" x14ac:dyDescent="0.25"/>
    <row r="1063" s="221" customFormat="1" ht="15" customHeight="1" x14ac:dyDescent="0.25"/>
    <row r="1064" s="221" customFormat="1" ht="15" customHeight="1" x14ac:dyDescent="0.25"/>
    <row r="1065" s="221" customFormat="1" ht="15" customHeight="1" x14ac:dyDescent="0.25"/>
    <row r="1066" s="221" customFormat="1" ht="15" customHeight="1" x14ac:dyDescent="0.25"/>
    <row r="1067" s="221" customFormat="1" ht="15" customHeight="1" x14ac:dyDescent="0.25"/>
    <row r="1068" s="221" customFormat="1" ht="15" customHeight="1" x14ac:dyDescent="0.25"/>
    <row r="1069" s="221" customFormat="1" ht="15" customHeight="1" x14ac:dyDescent="0.25"/>
    <row r="1070" s="221" customFormat="1" ht="15" customHeight="1" x14ac:dyDescent="0.25"/>
    <row r="1071" s="221" customFormat="1" ht="15" customHeight="1" x14ac:dyDescent="0.25"/>
    <row r="1072" s="221" customFormat="1" ht="15" customHeight="1" x14ac:dyDescent="0.25"/>
    <row r="1073" s="221" customFormat="1" ht="15" customHeight="1" x14ac:dyDescent="0.25"/>
    <row r="1074" s="221" customFormat="1" ht="15" customHeight="1" x14ac:dyDescent="0.25"/>
    <row r="1075" s="221" customFormat="1" ht="15" customHeight="1" x14ac:dyDescent="0.25"/>
    <row r="1076" s="221" customFormat="1" ht="15" customHeight="1" x14ac:dyDescent="0.25"/>
    <row r="1077" s="221" customFormat="1" ht="15" customHeight="1" x14ac:dyDescent="0.25"/>
    <row r="1078" s="221" customFormat="1" ht="15" customHeight="1" x14ac:dyDescent="0.25"/>
    <row r="1079" s="221" customFormat="1" ht="15" customHeight="1" x14ac:dyDescent="0.25"/>
    <row r="1080" s="221" customFormat="1" ht="15" customHeight="1" x14ac:dyDescent="0.25"/>
    <row r="1081" s="221" customFormat="1" ht="15" customHeight="1" x14ac:dyDescent="0.25"/>
    <row r="1082" s="221" customFormat="1" ht="15" customHeight="1" x14ac:dyDescent="0.25"/>
    <row r="1083" s="221" customFormat="1" ht="15" customHeight="1" x14ac:dyDescent="0.25"/>
    <row r="1084" s="221" customFormat="1" ht="15" customHeight="1" x14ac:dyDescent="0.25"/>
    <row r="1085" s="221" customFormat="1" ht="15" customHeight="1" x14ac:dyDescent="0.25"/>
    <row r="1086" s="221" customFormat="1" ht="15" customHeight="1" x14ac:dyDescent="0.25"/>
    <row r="1087" s="221" customFormat="1" ht="15" customHeight="1" x14ac:dyDescent="0.25"/>
    <row r="1088" s="221" customFormat="1" ht="15" customHeight="1" x14ac:dyDescent="0.25"/>
    <row r="1089" s="221" customFormat="1" ht="15" customHeight="1" x14ac:dyDescent="0.25"/>
    <row r="1090" s="221" customFormat="1" ht="15" customHeight="1" x14ac:dyDescent="0.25"/>
    <row r="1091" s="221" customFormat="1" ht="15" customHeight="1" x14ac:dyDescent="0.25"/>
    <row r="1092" s="221" customFormat="1" ht="15" customHeight="1" x14ac:dyDescent="0.25"/>
    <row r="1093" s="221" customFormat="1" ht="15" customHeight="1" x14ac:dyDescent="0.25"/>
    <row r="1094" s="221" customFormat="1" ht="15" customHeight="1" x14ac:dyDescent="0.25"/>
    <row r="1095" s="221" customFormat="1" ht="15" customHeight="1" x14ac:dyDescent="0.25"/>
    <row r="1096" s="221" customFormat="1" ht="15" customHeight="1" x14ac:dyDescent="0.25"/>
    <row r="1097" s="221" customFormat="1" ht="15" customHeight="1" x14ac:dyDescent="0.25"/>
    <row r="1098" s="221" customFormat="1" ht="15" customHeight="1" x14ac:dyDescent="0.25"/>
    <row r="1099" s="221" customFormat="1" ht="15" customHeight="1" x14ac:dyDescent="0.25"/>
    <row r="1100" s="221" customFormat="1" ht="15" customHeight="1" x14ac:dyDescent="0.25"/>
    <row r="1101" s="221" customFormat="1" ht="15" customHeight="1" x14ac:dyDescent="0.25"/>
    <row r="1102" s="221" customFormat="1" ht="15" customHeight="1" x14ac:dyDescent="0.25"/>
    <row r="1103" s="221" customFormat="1" ht="15" customHeight="1" x14ac:dyDescent="0.25"/>
    <row r="1104" s="221" customFormat="1" ht="15" customHeight="1" x14ac:dyDescent="0.25"/>
    <row r="1105" s="221" customFormat="1" ht="15" customHeight="1" x14ac:dyDescent="0.25"/>
    <row r="1106" s="221" customFormat="1" ht="15" customHeight="1" x14ac:dyDescent="0.25"/>
    <row r="1107" s="221" customFormat="1" ht="15" customHeight="1" x14ac:dyDescent="0.25"/>
    <row r="1108" s="221" customFormat="1" ht="15" customHeight="1" x14ac:dyDescent="0.25"/>
    <row r="1109" s="221" customFormat="1" ht="15" customHeight="1" x14ac:dyDescent="0.25"/>
    <row r="1110" s="221" customFormat="1" ht="15" customHeight="1" x14ac:dyDescent="0.25"/>
    <row r="1111" s="221" customFormat="1" ht="15" customHeight="1" x14ac:dyDescent="0.25"/>
    <row r="1112" s="221" customFormat="1" ht="15" customHeight="1" x14ac:dyDescent="0.25"/>
    <row r="1113" s="221" customFormat="1" ht="15" customHeight="1" x14ac:dyDescent="0.25"/>
    <row r="1114" s="221" customFormat="1" ht="15" customHeight="1" x14ac:dyDescent="0.25"/>
    <row r="1115" s="221" customFormat="1" ht="15" customHeight="1" x14ac:dyDescent="0.25"/>
    <row r="1116" s="221" customFormat="1" ht="15" customHeight="1" x14ac:dyDescent="0.25"/>
    <row r="1117" s="221" customFormat="1" ht="15" customHeight="1" x14ac:dyDescent="0.25"/>
    <row r="1118" s="221" customFormat="1" ht="15" customHeight="1" x14ac:dyDescent="0.25"/>
    <row r="1119" s="221" customFormat="1" ht="15" customHeight="1" x14ac:dyDescent="0.25"/>
    <row r="1120" s="221" customFormat="1" ht="15" customHeight="1" x14ac:dyDescent="0.25"/>
    <row r="1121" s="221" customFormat="1" ht="15" customHeight="1" x14ac:dyDescent="0.25"/>
    <row r="1122" s="221" customFormat="1" ht="15" customHeight="1" x14ac:dyDescent="0.25"/>
    <row r="1123" s="221" customFormat="1" ht="15" customHeight="1" x14ac:dyDescent="0.25"/>
    <row r="1124" s="221" customFormat="1" ht="15" customHeight="1" x14ac:dyDescent="0.25"/>
    <row r="1125" s="221" customFormat="1" ht="15" customHeight="1" x14ac:dyDescent="0.25"/>
    <row r="1126" s="221" customFormat="1" ht="15" customHeight="1" x14ac:dyDescent="0.25"/>
    <row r="1127" s="221" customFormat="1" ht="15" customHeight="1" x14ac:dyDescent="0.25"/>
    <row r="1128" s="221" customFormat="1" ht="15" customHeight="1" x14ac:dyDescent="0.25"/>
    <row r="1129" s="221" customFormat="1" ht="15" customHeight="1" x14ac:dyDescent="0.25"/>
    <row r="1130" s="221" customFormat="1" ht="15" customHeight="1" x14ac:dyDescent="0.25"/>
    <row r="1131" s="221" customFormat="1" ht="15" customHeight="1" x14ac:dyDescent="0.25"/>
    <row r="1132" s="221" customFormat="1" ht="15" customHeight="1" x14ac:dyDescent="0.25"/>
    <row r="1133" s="221" customFormat="1" ht="15" customHeight="1" x14ac:dyDescent="0.25"/>
    <row r="1134" s="221" customFormat="1" ht="15" customHeight="1" x14ac:dyDescent="0.25"/>
    <row r="1135" s="221" customFormat="1" ht="15" customHeight="1" x14ac:dyDescent="0.25"/>
    <row r="1136" s="221" customFormat="1" ht="15" customHeight="1" x14ac:dyDescent="0.25"/>
    <row r="1137" s="221" customFormat="1" ht="15" customHeight="1" x14ac:dyDescent="0.25"/>
    <row r="1138" s="221" customFormat="1" ht="15" customHeight="1" x14ac:dyDescent="0.25"/>
    <row r="1139" s="221" customFormat="1" ht="15" customHeight="1" x14ac:dyDescent="0.25"/>
    <row r="1140" s="221" customFormat="1" ht="15" customHeight="1" x14ac:dyDescent="0.25"/>
    <row r="1141" s="221" customFormat="1" ht="15" customHeight="1" x14ac:dyDescent="0.25"/>
    <row r="1142" s="221" customFormat="1" ht="15" customHeight="1" x14ac:dyDescent="0.25"/>
    <row r="1143" s="221" customFormat="1" ht="15" customHeight="1" x14ac:dyDescent="0.25"/>
    <row r="1144" s="221" customFormat="1" ht="15" customHeight="1" x14ac:dyDescent="0.25"/>
    <row r="1145" s="221" customFormat="1" ht="15" customHeight="1" x14ac:dyDescent="0.25"/>
    <row r="1146" s="221" customFormat="1" ht="15" customHeight="1" x14ac:dyDescent="0.25"/>
    <row r="1147" s="221" customFormat="1" ht="15" customHeight="1" x14ac:dyDescent="0.25"/>
    <row r="1148" s="221" customFormat="1" ht="15" customHeight="1" x14ac:dyDescent="0.25"/>
    <row r="1149" s="221" customFormat="1" ht="15" customHeight="1" x14ac:dyDescent="0.25"/>
    <row r="1150" s="221" customFormat="1" ht="15" customHeight="1" x14ac:dyDescent="0.25"/>
    <row r="1151" s="221" customFormat="1" ht="15" customHeight="1" x14ac:dyDescent="0.25"/>
    <row r="1152" s="221" customFormat="1" ht="15" customHeight="1" x14ac:dyDescent="0.25"/>
    <row r="1153" s="221" customFormat="1" ht="15" customHeight="1" x14ac:dyDescent="0.25"/>
    <row r="1154" s="221" customFormat="1" ht="15" customHeight="1" x14ac:dyDescent="0.25"/>
    <row r="1155" s="221" customFormat="1" ht="15" customHeight="1" x14ac:dyDescent="0.25"/>
    <row r="1156" s="221" customFormat="1" ht="15" customHeight="1" x14ac:dyDescent="0.25"/>
    <row r="1157" s="221" customFormat="1" ht="15" customHeight="1" x14ac:dyDescent="0.25"/>
    <row r="1158" s="221" customFormat="1" ht="15" customHeight="1" x14ac:dyDescent="0.25"/>
    <row r="1159" s="221" customFormat="1" ht="15" customHeight="1" x14ac:dyDescent="0.25"/>
    <row r="1160" s="221" customFormat="1" ht="15" customHeight="1" x14ac:dyDescent="0.25"/>
    <row r="1161" s="221" customFormat="1" ht="15" customHeight="1" x14ac:dyDescent="0.25"/>
    <row r="1162" s="221" customFormat="1" ht="15" customHeight="1" x14ac:dyDescent="0.25"/>
    <row r="1163" s="221" customFormat="1" ht="15" customHeight="1" x14ac:dyDescent="0.25"/>
    <row r="1164" s="221" customFormat="1" ht="15" customHeight="1" x14ac:dyDescent="0.25"/>
    <row r="1165" s="221" customFormat="1" ht="15" customHeight="1" x14ac:dyDescent="0.25"/>
    <row r="1166" s="221" customFormat="1" ht="15" customHeight="1" x14ac:dyDescent="0.25"/>
    <row r="1167" s="221" customFormat="1" ht="15" customHeight="1" x14ac:dyDescent="0.25"/>
    <row r="1168" s="221" customFormat="1" ht="15" customHeight="1" x14ac:dyDescent="0.25"/>
    <row r="1169" s="221" customFormat="1" ht="15" customHeight="1" x14ac:dyDescent="0.25"/>
    <row r="1170" s="221" customFormat="1" ht="15" customHeight="1" x14ac:dyDescent="0.25"/>
    <row r="1171" s="221" customFormat="1" ht="15" customHeight="1" x14ac:dyDescent="0.25"/>
    <row r="1172" s="221" customFormat="1" ht="15" customHeight="1" x14ac:dyDescent="0.25"/>
    <row r="1173" s="221" customFormat="1" ht="15" customHeight="1" x14ac:dyDescent="0.25"/>
    <row r="1174" s="221" customFormat="1" ht="15" customHeight="1" x14ac:dyDescent="0.25"/>
    <row r="1175" s="221" customFormat="1" ht="15" customHeight="1" x14ac:dyDescent="0.25"/>
    <row r="1176" s="221" customFormat="1" ht="15" customHeight="1" x14ac:dyDescent="0.25"/>
    <row r="1177" s="221" customFormat="1" ht="15" customHeight="1" x14ac:dyDescent="0.25"/>
    <row r="1178" s="221" customFormat="1" ht="15" customHeight="1" x14ac:dyDescent="0.25"/>
    <row r="1179" s="221" customFormat="1" ht="15" customHeight="1" x14ac:dyDescent="0.25"/>
    <row r="1180" s="221" customFormat="1" ht="15" customHeight="1" x14ac:dyDescent="0.25"/>
    <row r="1181" s="221" customFormat="1" ht="15" customHeight="1" x14ac:dyDescent="0.25"/>
    <row r="1182" s="221" customFormat="1" ht="15" customHeight="1" x14ac:dyDescent="0.25"/>
    <row r="1183" s="221" customFormat="1" ht="15" customHeight="1" x14ac:dyDescent="0.25"/>
    <row r="1184" s="221" customFormat="1" ht="15" customHeight="1" x14ac:dyDescent="0.25"/>
    <row r="1185" s="221" customFormat="1" ht="15" customHeight="1" x14ac:dyDescent="0.25"/>
    <row r="1186" s="221" customFormat="1" ht="15" customHeight="1" x14ac:dyDescent="0.25"/>
    <row r="1187" s="221" customFormat="1" ht="15" customHeight="1" x14ac:dyDescent="0.25"/>
    <row r="1188" s="221" customFormat="1" ht="15" customHeight="1" x14ac:dyDescent="0.25"/>
    <row r="1189" s="221" customFormat="1" ht="15" customHeight="1" x14ac:dyDescent="0.25"/>
    <row r="1190" s="221" customFormat="1" ht="15" customHeight="1" x14ac:dyDescent="0.25"/>
    <row r="1191" s="221" customFormat="1" ht="15" customHeight="1" x14ac:dyDescent="0.25"/>
    <row r="1192" s="221" customFormat="1" ht="15" customHeight="1" x14ac:dyDescent="0.25"/>
    <row r="1193" s="221" customFormat="1" ht="15" customHeight="1" x14ac:dyDescent="0.25"/>
    <row r="1194" s="221" customFormat="1" ht="15" customHeight="1" x14ac:dyDescent="0.25"/>
    <row r="1195" s="221" customFormat="1" ht="15" customHeight="1" x14ac:dyDescent="0.25"/>
    <row r="1196" s="221" customFormat="1" ht="15" customHeight="1" x14ac:dyDescent="0.25"/>
    <row r="1197" s="221" customFormat="1" ht="15" customHeight="1" x14ac:dyDescent="0.25"/>
    <row r="1198" s="221" customFormat="1" ht="15" customHeight="1" x14ac:dyDescent="0.25"/>
    <row r="1199" s="221" customFormat="1" ht="15" customHeight="1" x14ac:dyDescent="0.25"/>
    <row r="1200" s="221" customFormat="1" ht="15" customHeight="1" x14ac:dyDescent="0.25"/>
    <row r="1201" s="221" customFormat="1" ht="15" customHeight="1" x14ac:dyDescent="0.25"/>
    <row r="1202" s="221" customFormat="1" ht="15" customHeight="1" x14ac:dyDescent="0.25"/>
    <row r="1203" s="221" customFormat="1" ht="15" customHeight="1" x14ac:dyDescent="0.25"/>
    <row r="1204" s="221" customFormat="1" ht="15" customHeight="1" x14ac:dyDescent="0.25"/>
    <row r="1205" s="221" customFormat="1" ht="15" customHeight="1" x14ac:dyDescent="0.25"/>
    <row r="1206" s="221" customFormat="1" ht="15" customHeight="1" x14ac:dyDescent="0.25"/>
    <row r="1207" s="221" customFormat="1" ht="15" customHeight="1" x14ac:dyDescent="0.25"/>
    <row r="1208" s="221" customFormat="1" ht="15" customHeight="1" x14ac:dyDescent="0.25"/>
    <row r="1209" s="221" customFormat="1" ht="15" customHeight="1" x14ac:dyDescent="0.25"/>
    <row r="1210" s="221" customFormat="1" ht="15" customHeight="1" x14ac:dyDescent="0.25"/>
    <row r="1211" s="221" customFormat="1" ht="15" customHeight="1" x14ac:dyDescent="0.25"/>
    <row r="1212" s="221" customFormat="1" ht="15" customHeight="1" x14ac:dyDescent="0.25"/>
    <row r="1213" s="221" customFormat="1" ht="15" customHeight="1" x14ac:dyDescent="0.25"/>
    <row r="1214" s="221" customFormat="1" ht="15" customHeight="1" x14ac:dyDescent="0.25"/>
    <row r="1215" s="221" customFormat="1" ht="15" customHeight="1" x14ac:dyDescent="0.25"/>
    <row r="1216" s="221" customFormat="1" ht="15" customHeight="1" x14ac:dyDescent="0.25"/>
    <row r="1217" s="221" customFormat="1" ht="15" customHeight="1" x14ac:dyDescent="0.25"/>
    <row r="1218" s="221" customFormat="1" ht="15" customHeight="1" x14ac:dyDescent="0.25"/>
    <row r="1219" s="221" customFormat="1" ht="15" customHeight="1" x14ac:dyDescent="0.25"/>
    <row r="1220" s="221" customFormat="1" ht="15" customHeight="1" x14ac:dyDescent="0.25"/>
    <row r="1221" s="221" customFormat="1" ht="15" customHeight="1" x14ac:dyDescent="0.25"/>
    <row r="1222" s="221" customFormat="1" ht="15" customHeight="1" x14ac:dyDescent="0.25"/>
    <row r="1223" s="221" customFormat="1" ht="15" customHeight="1" x14ac:dyDescent="0.25"/>
    <row r="1224" s="221" customFormat="1" ht="15" customHeight="1" x14ac:dyDescent="0.25"/>
    <row r="1225" s="221" customFormat="1" ht="15" customHeight="1" x14ac:dyDescent="0.25"/>
    <row r="1226" s="221" customFormat="1" ht="15" customHeight="1" x14ac:dyDescent="0.25"/>
    <row r="1227" s="221" customFormat="1" ht="15" customHeight="1" x14ac:dyDescent="0.25"/>
    <row r="1228" s="221" customFormat="1" ht="15" customHeight="1" x14ac:dyDescent="0.25"/>
    <row r="1229" s="221" customFormat="1" ht="15" customHeight="1" x14ac:dyDescent="0.25"/>
    <row r="1230" s="221" customFormat="1" ht="15" customHeight="1" x14ac:dyDescent="0.25"/>
    <row r="1231" s="221" customFormat="1" ht="15" customHeight="1" x14ac:dyDescent="0.25"/>
    <row r="1232" s="221" customFormat="1" ht="15" customHeight="1" x14ac:dyDescent="0.25"/>
    <row r="1233" s="221" customFormat="1" ht="15" customHeight="1" x14ac:dyDescent="0.25"/>
    <row r="1234" s="221" customFormat="1" ht="15" customHeight="1" x14ac:dyDescent="0.25"/>
    <row r="1235" s="221" customFormat="1" ht="15" customHeight="1" x14ac:dyDescent="0.25"/>
    <row r="1236" s="221" customFormat="1" ht="15" customHeight="1" x14ac:dyDescent="0.25"/>
    <row r="1237" s="221" customFormat="1" ht="15" customHeight="1" x14ac:dyDescent="0.25"/>
    <row r="1238" s="221" customFormat="1" ht="15" customHeight="1" x14ac:dyDescent="0.25"/>
    <row r="1239" s="221" customFormat="1" ht="15" customHeight="1" x14ac:dyDescent="0.25"/>
    <row r="1240" s="221" customFormat="1" ht="15" customHeight="1" x14ac:dyDescent="0.25"/>
    <row r="1241" s="221" customFormat="1" ht="15" customHeight="1" x14ac:dyDescent="0.25"/>
    <row r="1242" s="221" customFormat="1" ht="15" customHeight="1" x14ac:dyDescent="0.25"/>
    <row r="1243" s="221" customFormat="1" ht="15" customHeight="1" x14ac:dyDescent="0.25"/>
    <row r="1244" s="221" customFormat="1" ht="15" customHeight="1" x14ac:dyDescent="0.25"/>
    <row r="1245" s="221" customFormat="1" ht="15" customHeight="1" x14ac:dyDescent="0.25"/>
    <row r="1246" s="221" customFormat="1" ht="15" customHeight="1" x14ac:dyDescent="0.25"/>
    <row r="1247" s="221" customFormat="1" ht="15" customHeight="1" x14ac:dyDescent="0.25"/>
    <row r="1248" s="221" customFormat="1" ht="15" customHeight="1" x14ac:dyDescent="0.25"/>
    <row r="1249" s="221" customFormat="1" ht="15" customHeight="1" x14ac:dyDescent="0.25"/>
    <row r="1250" s="221" customFormat="1" ht="15" customHeight="1" x14ac:dyDescent="0.25"/>
    <row r="1251" s="221" customFormat="1" ht="15" customHeight="1" x14ac:dyDescent="0.25"/>
    <row r="1252" s="221" customFormat="1" ht="15" customHeight="1" x14ac:dyDescent="0.25"/>
    <row r="1253" s="221" customFormat="1" ht="15" customHeight="1" x14ac:dyDescent="0.25"/>
    <row r="1254" s="221" customFormat="1" ht="15" customHeight="1" x14ac:dyDescent="0.25"/>
    <row r="1255" s="221" customFormat="1" ht="15" customHeight="1" x14ac:dyDescent="0.25"/>
    <row r="1256" s="221" customFormat="1" ht="15" customHeight="1" x14ac:dyDescent="0.25"/>
    <row r="1257" s="221" customFormat="1" ht="15" customHeight="1" x14ac:dyDescent="0.25"/>
    <row r="1258" s="221" customFormat="1" ht="15" customHeight="1" x14ac:dyDescent="0.25"/>
    <row r="1259" s="221" customFormat="1" ht="15" customHeight="1" x14ac:dyDescent="0.25"/>
    <row r="1260" s="221" customFormat="1" ht="15" customHeight="1" x14ac:dyDescent="0.25"/>
    <row r="1261" s="221" customFormat="1" ht="15" customHeight="1" x14ac:dyDescent="0.25"/>
    <row r="1262" s="221" customFormat="1" ht="15" customHeight="1" x14ac:dyDescent="0.25"/>
    <row r="1263" s="221" customFormat="1" ht="15" customHeight="1" x14ac:dyDescent="0.25"/>
    <row r="1264" s="221" customFormat="1" ht="15" customHeight="1" x14ac:dyDescent="0.25"/>
    <row r="1265" s="221" customFormat="1" ht="15" customHeight="1" x14ac:dyDescent="0.25"/>
    <row r="1266" s="221" customFormat="1" ht="15" customHeight="1" x14ac:dyDescent="0.25"/>
    <row r="1267" s="221" customFormat="1" ht="15" customHeight="1" x14ac:dyDescent="0.25"/>
    <row r="1268" s="221" customFormat="1" ht="15" customHeight="1" x14ac:dyDescent="0.25"/>
    <row r="1269" s="221" customFormat="1" ht="15" customHeight="1" x14ac:dyDescent="0.25"/>
    <row r="1270" s="221" customFormat="1" ht="15" customHeight="1" x14ac:dyDescent="0.25"/>
    <row r="1271" s="221" customFormat="1" ht="15" customHeight="1" x14ac:dyDescent="0.25"/>
    <row r="1272" s="221" customFormat="1" ht="15" customHeight="1" x14ac:dyDescent="0.25"/>
    <row r="1273" s="221" customFormat="1" ht="15" customHeight="1" x14ac:dyDescent="0.25"/>
    <row r="1274" s="221" customFormat="1" ht="15" customHeight="1" x14ac:dyDescent="0.25"/>
    <row r="1275" s="221" customFormat="1" ht="15" customHeight="1" x14ac:dyDescent="0.25"/>
    <row r="1276" s="221" customFormat="1" ht="15" customHeight="1" x14ac:dyDescent="0.25"/>
    <row r="1277" s="221" customFormat="1" ht="15" customHeight="1" x14ac:dyDescent="0.25"/>
    <row r="1278" s="221" customFormat="1" ht="15" customHeight="1" x14ac:dyDescent="0.25"/>
    <row r="1279" s="221" customFormat="1" ht="15" customHeight="1" x14ac:dyDescent="0.25"/>
    <row r="1280" s="221" customFormat="1" ht="15" customHeight="1" x14ac:dyDescent="0.25"/>
    <row r="1281" s="221" customFormat="1" ht="15" customHeight="1" x14ac:dyDescent="0.25"/>
    <row r="1282" s="221" customFormat="1" ht="15" customHeight="1" x14ac:dyDescent="0.25"/>
    <row r="1283" s="221" customFormat="1" ht="15" customHeight="1" x14ac:dyDescent="0.25"/>
    <row r="1284" s="221" customFormat="1" ht="15" customHeight="1" x14ac:dyDescent="0.25"/>
    <row r="1285" s="221" customFormat="1" ht="15" customHeight="1" x14ac:dyDescent="0.25"/>
    <row r="1286" s="221" customFormat="1" ht="15" customHeight="1" x14ac:dyDescent="0.25"/>
    <row r="1287" s="221" customFormat="1" ht="15" customHeight="1" x14ac:dyDescent="0.25"/>
    <row r="1288" s="221" customFormat="1" ht="15" customHeight="1" x14ac:dyDescent="0.25"/>
    <row r="1289" s="221" customFormat="1" ht="15" customHeight="1" x14ac:dyDescent="0.25"/>
    <row r="1290" s="221" customFormat="1" ht="15" customHeight="1" x14ac:dyDescent="0.25"/>
    <row r="1291" s="221" customFormat="1" ht="15" customHeight="1" x14ac:dyDescent="0.25"/>
    <row r="1292" s="221" customFormat="1" ht="15" customHeight="1" x14ac:dyDescent="0.25"/>
    <row r="1293" s="221" customFormat="1" ht="15" customHeight="1" x14ac:dyDescent="0.25"/>
    <row r="1294" s="221" customFormat="1" ht="15" customHeight="1" x14ac:dyDescent="0.25"/>
    <row r="1295" s="221" customFormat="1" ht="15" customHeight="1" x14ac:dyDescent="0.25"/>
    <row r="1296" s="221" customFormat="1" ht="15" customHeight="1" x14ac:dyDescent="0.25"/>
    <row r="1297" s="221" customFormat="1" ht="15" customHeight="1" x14ac:dyDescent="0.25"/>
    <row r="1298" s="221" customFormat="1" ht="15" customHeight="1" x14ac:dyDescent="0.25"/>
    <row r="1299" s="221" customFormat="1" ht="15" customHeight="1" x14ac:dyDescent="0.25"/>
    <row r="1300" s="221" customFormat="1" ht="15" customHeight="1" x14ac:dyDescent="0.25"/>
    <row r="1301" s="221" customFormat="1" ht="15" customHeight="1" x14ac:dyDescent="0.25"/>
    <row r="1302" s="221" customFormat="1" ht="15" customHeight="1" x14ac:dyDescent="0.25"/>
    <row r="1303" s="221" customFormat="1" ht="15" customHeight="1" x14ac:dyDescent="0.25"/>
    <row r="1304" s="221" customFormat="1" ht="15" customHeight="1" x14ac:dyDescent="0.25"/>
    <row r="1305" s="221" customFormat="1" ht="15" customHeight="1" x14ac:dyDescent="0.25"/>
    <row r="1306" s="221" customFormat="1" ht="15" customHeight="1" x14ac:dyDescent="0.25"/>
    <row r="1307" s="221" customFormat="1" ht="15" customHeight="1" x14ac:dyDescent="0.25"/>
    <row r="1308" s="221" customFormat="1" ht="15" customHeight="1" x14ac:dyDescent="0.25"/>
    <row r="1309" s="221" customFormat="1" ht="15" customHeight="1" x14ac:dyDescent="0.25"/>
    <row r="1310" s="221" customFormat="1" ht="15" customHeight="1" x14ac:dyDescent="0.25"/>
    <row r="1311" s="221" customFormat="1" ht="15" customHeight="1" x14ac:dyDescent="0.25"/>
    <row r="1312" s="221" customFormat="1" ht="15" customHeight="1" x14ac:dyDescent="0.25"/>
    <row r="1313" s="221" customFormat="1" ht="15" customHeight="1" x14ac:dyDescent="0.25"/>
    <row r="1314" s="221" customFormat="1" ht="15" customHeight="1" x14ac:dyDescent="0.25"/>
    <row r="1315" s="221" customFormat="1" ht="15" customHeight="1" x14ac:dyDescent="0.25"/>
    <row r="1316" s="221" customFormat="1" ht="15" customHeight="1" x14ac:dyDescent="0.25"/>
    <row r="1317" s="221" customFormat="1" ht="15" customHeight="1" x14ac:dyDescent="0.25"/>
    <row r="1318" s="221" customFormat="1" ht="15" customHeight="1" x14ac:dyDescent="0.25"/>
    <row r="1319" s="221" customFormat="1" ht="15" customHeight="1" x14ac:dyDescent="0.25"/>
    <row r="1320" s="221" customFormat="1" ht="15" customHeight="1" x14ac:dyDescent="0.25"/>
    <row r="1321" s="221" customFormat="1" ht="15" customHeight="1" x14ac:dyDescent="0.25"/>
    <row r="1322" s="221" customFormat="1" ht="15" customHeight="1" x14ac:dyDescent="0.25"/>
    <row r="1323" s="221" customFormat="1" ht="15" customHeight="1" x14ac:dyDescent="0.25"/>
    <row r="1324" s="221" customFormat="1" ht="15" customHeight="1" x14ac:dyDescent="0.25"/>
    <row r="1325" s="221" customFormat="1" ht="15" customHeight="1" x14ac:dyDescent="0.25"/>
    <row r="1326" s="221" customFormat="1" ht="15" customHeight="1" x14ac:dyDescent="0.25"/>
    <row r="1327" s="221" customFormat="1" ht="15" customHeight="1" x14ac:dyDescent="0.25"/>
    <row r="1328" s="221" customFormat="1" ht="15" customHeight="1" x14ac:dyDescent="0.25"/>
    <row r="1329" s="221" customFormat="1" ht="15" customHeight="1" x14ac:dyDescent="0.25"/>
    <row r="1330" s="221" customFormat="1" ht="15" customHeight="1" x14ac:dyDescent="0.25"/>
    <row r="1331" s="221" customFormat="1" ht="15" customHeight="1" x14ac:dyDescent="0.25"/>
    <row r="1332" s="221" customFormat="1" ht="15" customHeight="1" x14ac:dyDescent="0.25"/>
    <row r="1333" s="221" customFormat="1" ht="15" customHeight="1" x14ac:dyDescent="0.25"/>
    <row r="1334" s="221" customFormat="1" ht="15" customHeight="1" x14ac:dyDescent="0.25"/>
    <row r="1335" s="221" customFormat="1" ht="15" customHeight="1" x14ac:dyDescent="0.25"/>
    <row r="1336" s="221" customFormat="1" ht="15" customHeight="1" x14ac:dyDescent="0.25"/>
    <row r="1337" s="221" customFormat="1" ht="15" customHeight="1" x14ac:dyDescent="0.25"/>
    <row r="1338" s="221" customFormat="1" ht="15" customHeight="1" x14ac:dyDescent="0.25"/>
    <row r="1339" s="221" customFormat="1" ht="15" customHeight="1" x14ac:dyDescent="0.25"/>
    <row r="1340" s="221" customFormat="1" ht="15" customHeight="1" x14ac:dyDescent="0.25"/>
    <row r="1341" s="221" customFormat="1" ht="15" customHeight="1" x14ac:dyDescent="0.25"/>
    <row r="1342" s="221" customFormat="1" ht="15" customHeight="1" x14ac:dyDescent="0.25"/>
    <row r="1343" s="221" customFormat="1" ht="15" customHeight="1" x14ac:dyDescent="0.25"/>
    <row r="1344" s="221" customFormat="1" ht="15" customHeight="1" x14ac:dyDescent="0.25"/>
    <row r="1345" s="221" customFormat="1" ht="15" customHeight="1" x14ac:dyDescent="0.25"/>
    <row r="1346" s="221" customFormat="1" ht="15" customHeight="1" x14ac:dyDescent="0.25"/>
    <row r="1347" s="221" customFormat="1" ht="15" customHeight="1" x14ac:dyDescent="0.25"/>
    <row r="1348" s="221" customFormat="1" ht="15" customHeight="1" x14ac:dyDescent="0.25"/>
    <row r="1349" s="221" customFormat="1" ht="15" customHeight="1" x14ac:dyDescent="0.25"/>
    <row r="1350" s="221" customFormat="1" ht="15" customHeight="1" x14ac:dyDescent="0.25"/>
    <row r="1351" s="221" customFormat="1" ht="15" customHeight="1" x14ac:dyDescent="0.25"/>
    <row r="1352" s="221" customFormat="1" ht="15" customHeight="1" x14ac:dyDescent="0.25"/>
    <row r="1353" s="221" customFormat="1" ht="15" customHeight="1" x14ac:dyDescent="0.25"/>
    <row r="1354" s="221" customFormat="1" ht="15" customHeight="1" x14ac:dyDescent="0.25"/>
    <row r="1355" s="221" customFormat="1" ht="15" customHeight="1" x14ac:dyDescent="0.25"/>
    <row r="1356" s="221" customFormat="1" ht="15" customHeight="1" x14ac:dyDescent="0.25"/>
    <row r="1357" s="221" customFormat="1" ht="15" customHeight="1" x14ac:dyDescent="0.25"/>
    <row r="1358" s="221" customFormat="1" ht="15" customHeight="1" x14ac:dyDescent="0.25"/>
    <row r="1359" s="221" customFormat="1" ht="15" customHeight="1" x14ac:dyDescent="0.25"/>
    <row r="1360" s="221" customFormat="1" ht="15" customHeight="1" x14ac:dyDescent="0.25"/>
    <row r="1361" s="221" customFormat="1" ht="15" customHeight="1" x14ac:dyDescent="0.25"/>
    <row r="1362" s="221" customFormat="1" ht="15" customHeight="1" x14ac:dyDescent="0.25"/>
    <row r="1363" s="221" customFormat="1" ht="15" customHeight="1" x14ac:dyDescent="0.25"/>
    <row r="1364" s="221" customFormat="1" ht="15" customHeight="1" x14ac:dyDescent="0.25"/>
    <row r="1365" s="221" customFormat="1" ht="15" customHeight="1" x14ac:dyDescent="0.25"/>
    <row r="1366" s="221" customFormat="1" ht="15" customHeight="1" x14ac:dyDescent="0.25"/>
    <row r="1367" s="221" customFormat="1" ht="15" customHeight="1" x14ac:dyDescent="0.25"/>
    <row r="1368" s="221" customFormat="1" ht="15" customHeight="1" x14ac:dyDescent="0.25"/>
    <row r="1369" s="221" customFormat="1" ht="15" customHeight="1" x14ac:dyDescent="0.25"/>
    <row r="1370" s="221" customFormat="1" ht="15" customHeight="1" x14ac:dyDescent="0.25"/>
    <row r="1371" s="221" customFormat="1" ht="15" customHeight="1" x14ac:dyDescent="0.25"/>
    <row r="1372" s="221" customFormat="1" ht="15" customHeight="1" x14ac:dyDescent="0.25"/>
    <row r="1373" s="221" customFormat="1" ht="15" customHeight="1" x14ac:dyDescent="0.25"/>
    <row r="1374" s="221" customFormat="1" ht="15" customHeight="1" x14ac:dyDescent="0.25"/>
    <row r="1375" s="221" customFormat="1" ht="15" customHeight="1" x14ac:dyDescent="0.25"/>
    <row r="1376" s="221" customFormat="1" ht="15" customHeight="1" x14ac:dyDescent="0.25"/>
    <row r="1377" s="221" customFormat="1" ht="15" customHeight="1" x14ac:dyDescent="0.25"/>
    <row r="1378" s="221" customFormat="1" ht="15" customHeight="1" x14ac:dyDescent="0.25"/>
    <row r="1379" s="221" customFormat="1" ht="15" customHeight="1" x14ac:dyDescent="0.25"/>
    <row r="1380" s="221" customFormat="1" ht="15" customHeight="1" x14ac:dyDescent="0.25"/>
    <row r="1381" s="221" customFormat="1" ht="15" customHeight="1" x14ac:dyDescent="0.25"/>
    <row r="1382" s="221" customFormat="1" ht="15" customHeight="1" x14ac:dyDescent="0.25"/>
    <row r="1383" s="221" customFormat="1" ht="15" customHeight="1" x14ac:dyDescent="0.25"/>
    <row r="1384" s="221" customFormat="1" ht="15" customHeight="1" x14ac:dyDescent="0.25"/>
    <row r="1385" s="221" customFormat="1" ht="15" customHeight="1" x14ac:dyDescent="0.25"/>
    <row r="1386" s="221" customFormat="1" ht="15" customHeight="1" x14ac:dyDescent="0.25"/>
    <row r="1387" s="221" customFormat="1" ht="15" customHeight="1" x14ac:dyDescent="0.25"/>
    <row r="1388" s="221" customFormat="1" ht="15" customHeight="1" x14ac:dyDescent="0.25"/>
    <row r="1389" s="221" customFormat="1" ht="15" customHeight="1" x14ac:dyDescent="0.25"/>
    <row r="1390" s="221" customFormat="1" ht="15" customHeight="1" x14ac:dyDescent="0.25"/>
    <row r="1391" s="221" customFormat="1" ht="15" customHeight="1" x14ac:dyDescent="0.25"/>
    <row r="1392" s="221" customFormat="1" ht="15" customHeight="1" x14ac:dyDescent="0.25"/>
    <row r="1393" s="221" customFormat="1" ht="15" customHeight="1" x14ac:dyDescent="0.25"/>
    <row r="1394" s="221" customFormat="1" ht="15" customHeight="1" x14ac:dyDescent="0.25"/>
    <row r="1395" s="221" customFormat="1" ht="15" customHeight="1" x14ac:dyDescent="0.25"/>
    <row r="1396" s="221" customFormat="1" ht="15" customHeight="1" x14ac:dyDescent="0.25"/>
    <row r="1397" s="221" customFormat="1" ht="15" customHeight="1" x14ac:dyDescent="0.25"/>
    <row r="1398" s="221" customFormat="1" ht="15" customHeight="1" x14ac:dyDescent="0.25"/>
    <row r="1399" s="221" customFormat="1" ht="15" customHeight="1" x14ac:dyDescent="0.25"/>
    <row r="1400" s="221" customFormat="1" ht="15" customHeight="1" x14ac:dyDescent="0.25"/>
    <row r="1401" s="221" customFormat="1" ht="15" customHeight="1" x14ac:dyDescent="0.25"/>
    <row r="1402" s="221" customFormat="1" ht="15" customHeight="1" x14ac:dyDescent="0.25"/>
    <row r="1403" s="221" customFormat="1" ht="15" customHeight="1" x14ac:dyDescent="0.25"/>
    <row r="1404" s="221" customFormat="1" ht="15" customHeight="1" x14ac:dyDescent="0.25"/>
    <row r="1405" s="221" customFormat="1" ht="15" customHeight="1" x14ac:dyDescent="0.25"/>
    <row r="1406" s="221" customFormat="1" ht="15" customHeight="1" x14ac:dyDescent="0.25"/>
    <row r="1407" s="221" customFormat="1" ht="15" customHeight="1" x14ac:dyDescent="0.25"/>
    <row r="1408" s="221" customFormat="1" ht="15" customHeight="1" x14ac:dyDescent="0.25"/>
    <row r="1409" s="221" customFormat="1" ht="15" customHeight="1" x14ac:dyDescent="0.25"/>
    <row r="1410" s="221" customFormat="1" ht="15" customHeight="1" x14ac:dyDescent="0.25"/>
    <row r="1411" s="221" customFormat="1" ht="15" customHeight="1" x14ac:dyDescent="0.25"/>
    <row r="1412" s="221" customFormat="1" ht="15" customHeight="1" x14ac:dyDescent="0.25"/>
    <row r="1413" s="221" customFormat="1" ht="15" customHeight="1" x14ac:dyDescent="0.25"/>
    <row r="1414" s="221" customFormat="1" ht="15" customHeight="1" x14ac:dyDescent="0.25"/>
    <row r="1415" s="221" customFormat="1" ht="15" customHeight="1" x14ac:dyDescent="0.25"/>
    <row r="1416" s="221" customFormat="1" ht="15" customHeight="1" x14ac:dyDescent="0.25"/>
    <row r="1417" s="221" customFormat="1" ht="15" customHeight="1" x14ac:dyDescent="0.25"/>
    <row r="1418" s="221" customFormat="1" ht="15" customHeight="1" x14ac:dyDescent="0.25"/>
    <row r="1419" s="221" customFormat="1" ht="15" customHeight="1" x14ac:dyDescent="0.25"/>
    <row r="1420" s="221" customFormat="1" ht="15" customHeight="1" x14ac:dyDescent="0.25"/>
    <row r="1421" s="221" customFormat="1" ht="15" customHeight="1" x14ac:dyDescent="0.25"/>
    <row r="1422" s="221" customFormat="1" ht="15" customHeight="1" x14ac:dyDescent="0.25"/>
    <row r="1423" s="221" customFormat="1" ht="15" customHeight="1" x14ac:dyDescent="0.25"/>
    <row r="1424" s="221" customFormat="1" ht="15" customHeight="1" x14ac:dyDescent="0.25"/>
    <row r="1425" s="221" customFormat="1" ht="15" customHeight="1" x14ac:dyDescent="0.25"/>
    <row r="1426" s="221" customFormat="1" ht="15" customHeight="1" x14ac:dyDescent="0.25"/>
    <row r="1427" s="221" customFormat="1" ht="15" customHeight="1" x14ac:dyDescent="0.25"/>
    <row r="1428" s="221" customFormat="1" ht="15" customHeight="1" x14ac:dyDescent="0.25"/>
    <row r="1429" s="221" customFormat="1" ht="15" customHeight="1" x14ac:dyDescent="0.25"/>
    <row r="1430" s="221" customFormat="1" ht="15" customHeight="1" x14ac:dyDescent="0.25"/>
    <row r="1431" s="221" customFormat="1" ht="15" customHeight="1" x14ac:dyDescent="0.25"/>
    <row r="1432" s="221" customFormat="1" ht="15" customHeight="1" x14ac:dyDescent="0.25"/>
    <row r="1433" s="221" customFormat="1" ht="15" customHeight="1" x14ac:dyDescent="0.25"/>
    <row r="1434" s="221" customFormat="1" ht="15" customHeight="1" x14ac:dyDescent="0.25"/>
    <row r="1435" s="221" customFormat="1" ht="15" customHeight="1" x14ac:dyDescent="0.25"/>
    <row r="1436" s="221" customFormat="1" ht="15" customHeight="1" x14ac:dyDescent="0.25"/>
    <row r="1437" s="221" customFormat="1" ht="15" customHeight="1" x14ac:dyDescent="0.25"/>
    <row r="1438" s="221" customFormat="1" ht="15" customHeight="1" x14ac:dyDescent="0.25"/>
    <row r="1439" s="221" customFormat="1" ht="15" customHeight="1" x14ac:dyDescent="0.25"/>
    <row r="1440" s="221" customFormat="1" ht="15" customHeight="1" x14ac:dyDescent="0.25"/>
    <row r="1441" s="221" customFormat="1" ht="15" customHeight="1" x14ac:dyDescent="0.25"/>
    <row r="1442" s="221" customFormat="1" ht="15" customHeight="1" x14ac:dyDescent="0.25"/>
    <row r="1443" s="221" customFormat="1" ht="15" customHeight="1" x14ac:dyDescent="0.25"/>
    <row r="1444" s="221" customFormat="1" ht="15" customHeight="1" x14ac:dyDescent="0.25"/>
    <row r="1445" s="221" customFormat="1" ht="15" customHeight="1" x14ac:dyDescent="0.25"/>
    <row r="1446" s="221" customFormat="1" ht="15" customHeight="1" x14ac:dyDescent="0.25"/>
    <row r="1447" s="221" customFormat="1" ht="15" customHeight="1" x14ac:dyDescent="0.25"/>
    <row r="1448" s="221" customFormat="1" ht="15" customHeight="1" x14ac:dyDescent="0.25"/>
    <row r="1449" s="221" customFormat="1" ht="15" customHeight="1" x14ac:dyDescent="0.25"/>
    <row r="1450" s="221" customFormat="1" ht="15" customHeight="1" x14ac:dyDescent="0.25"/>
    <row r="1451" s="221" customFormat="1" ht="15" customHeight="1" x14ac:dyDescent="0.25"/>
    <row r="1452" s="221" customFormat="1" ht="15" customHeight="1" x14ac:dyDescent="0.25"/>
    <row r="1453" s="221" customFormat="1" ht="15" customHeight="1" x14ac:dyDescent="0.25"/>
    <row r="1454" s="221" customFormat="1" ht="15" customHeight="1" x14ac:dyDescent="0.25"/>
    <row r="1455" s="221" customFormat="1" ht="15" customHeight="1" x14ac:dyDescent="0.25"/>
    <row r="1456" s="221" customFormat="1" ht="15" customHeight="1" x14ac:dyDescent="0.25"/>
    <row r="1457" s="221" customFormat="1" ht="15" customHeight="1" x14ac:dyDescent="0.25"/>
    <row r="1458" s="221" customFormat="1" ht="15" customHeight="1" x14ac:dyDescent="0.25"/>
    <row r="1459" s="221" customFormat="1" ht="15" customHeight="1" x14ac:dyDescent="0.25"/>
    <row r="1460" s="221" customFormat="1" ht="15" customHeight="1" x14ac:dyDescent="0.25"/>
    <row r="1461" s="221" customFormat="1" ht="15" customHeight="1" x14ac:dyDescent="0.25"/>
    <row r="1462" s="221" customFormat="1" ht="15" customHeight="1" x14ac:dyDescent="0.25"/>
    <row r="1463" s="221" customFormat="1" ht="15" customHeight="1" x14ac:dyDescent="0.25"/>
    <row r="1464" s="221" customFormat="1" ht="15" customHeight="1" x14ac:dyDescent="0.25"/>
    <row r="1465" s="221" customFormat="1" ht="15" customHeight="1" x14ac:dyDescent="0.25"/>
    <row r="1466" s="221" customFormat="1" ht="15" customHeight="1" x14ac:dyDescent="0.25"/>
    <row r="1467" s="221" customFormat="1" ht="15" customHeight="1" x14ac:dyDescent="0.25"/>
    <row r="1468" s="221" customFormat="1" ht="15" customHeight="1" x14ac:dyDescent="0.25"/>
    <row r="1469" s="221" customFormat="1" ht="15" customHeight="1" x14ac:dyDescent="0.25"/>
    <row r="1470" s="221" customFormat="1" ht="15" customHeight="1" x14ac:dyDescent="0.25"/>
    <row r="1471" s="221" customFormat="1" ht="15" customHeight="1" x14ac:dyDescent="0.25"/>
    <row r="1472" s="221" customFormat="1" ht="15" customHeight="1" x14ac:dyDescent="0.25"/>
    <row r="1473" s="221" customFormat="1" ht="15" customHeight="1" x14ac:dyDescent="0.25"/>
    <row r="1474" s="221" customFormat="1" ht="15" customHeight="1" x14ac:dyDescent="0.25"/>
    <row r="1475" s="221" customFormat="1" ht="15" customHeight="1" x14ac:dyDescent="0.25"/>
    <row r="1476" s="221" customFormat="1" ht="15" customHeight="1" x14ac:dyDescent="0.25"/>
    <row r="1477" s="221" customFormat="1" ht="15" customHeight="1" x14ac:dyDescent="0.25"/>
    <row r="1478" s="221" customFormat="1" ht="15" customHeight="1" x14ac:dyDescent="0.25"/>
    <row r="1479" s="221" customFormat="1" ht="15" customHeight="1" x14ac:dyDescent="0.25"/>
    <row r="1480" s="221" customFormat="1" ht="15" customHeight="1" x14ac:dyDescent="0.25"/>
    <row r="1481" s="221" customFormat="1" ht="15" customHeight="1" x14ac:dyDescent="0.25"/>
    <row r="1482" s="221" customFormat="1" ht="15" customHeight="1" x14ac:dyDescent="0.25"/>
    <row r="1483" s="221" customFormat="1" ht="15" customHeight="1" x14ac:dyDescent="0.25"/>
    <row r="1484" s="221" customFormat="1" ht="15" customHeight="1" x14ac:dyDescent="0.25"/>
    <row r="1485" s="221" customFormat="1" ht="15" customHeight="1" x14ac:dyDescent="0.25"/>
    <row r="1486" s="221" customFormat="1" ht="15" customHeight="1" x14ac:dyDescent="0.25"/>
    <row r="1487" s="221" customFormat="1" ht="15" customHeight="1" x14ac:dyDescent="0.25"/>
    <row r="1488" s="221" customFormat="1" ht="15" customHeight="1" x14ac:dyDescent="0.25"/>
    <row r="1489" s="221" customFormat="1" ht="15" customHeight="1" x14ac:dyDescent="0.25"/>
    <row r="1490" s="221" customFormat="1" ht="15" customHeight="1" x14ac:dyDescent="0.25"/>
    <row r="1491" s="221" customFormat="1" ht="15" customHeight="1" x14ac:dyDescent="0.25"/>
    <row r="1492" s="221" customFormat="1" ht="15" customHeight="1" x14ac:dyDescent="0.25"/>
    <row r="1493" s="221" customFormat="1" ht="15" customHeight="1" x14ac:dyDescent="0.25"/>
    <row r="1494" s="221" customFormat="1" ht="15" customHeight="1" x14ac:dyDescent="0.25"/>
    <row r="1495" s="221" customFormat="1" ht="15" customHeight="1" x14ac:dyDescent="0.25"/>
    <row r="1496" s="221" customFormat="1" ht="15" customHeight="1" x14ac:dyDescent="0.25"/>
    <row r="1497" s="221" customFormat="1" ht="15" customHeight="1" x14ac:dyDescent="0.25"/>
    <row r="1498" s="221" customFormat="1" ht="15" customHeight="1" x14ac:dyDescent="0.25"/>
    <row r="1499" s="221" customFormat="1" ht="15" customHeight="1" x14ac:dyDescent="0.25"/>
    <row r="1500" s="221" customFormat="1" ht="15" customHeight="1" x14ac:dyDescent="0.25"/>
    <row r="1501" s="221" customFormat="1" ht="15" customHeight="1" x14ac:dyDescent="0.25"/>
    <row r="1502" s="221" customFormat="1" ht="15" customHeight="1" x14ac:dyDescent="0.25"/>
    <row r="1503" s="221" customFormat="1" ht="15" customHeight="1" x14ac:dyDescent="0.25"/>
    <row r="1504" s="221" customFormat="1" ht="15" customHeight="1" x14ac:dyDescent="0.25"/>
    <row r="1505" s="221" customFormat="1" ht="15" customHeight="1" x14ac:dyDescent="0.25"/>
    <row r="1506" s="221" customFormat="1" ht="15" customHeight="1" x14ac:dyDescent="0.25"/>
    <row r="1507" s="221" customFormat="1" ht="15" customHeight="1" x14ac:dyDescent="0.25"/>
    <row r="1508" s="221" customFormat="1" ht="15" customHeight="1" x14ac:dyDescent="0.25"/>
    <row r="1509" s="221" customFormat="1" ht="15" customHeight="1" x14ac:dyDescent="0.25"/>
    <row r="1510" s="221" customFormat="1" ht="15" customHeight="1" x14ac:dyDescent="0.25"/>
    <row r="1511" s="221" customFormat="1" ht="15" customHeight="1" x14ac:dyDescent="0.25"/>
    <row r="1512" s="221" customFormat="1" ht="15" customHeight="1" x14ac:dyDescent="0.25"/>
    <row r="1513" s="221" customFormat="1" ht="15" customHeight="1" x14ac:dyDescent="0.25"/>
    <row r="1514" s="221" customFormat="1" ht="15" customHeight="1" x14ac:dyDescent="0.25"/>
    <row r="1515" s="221" customFormat="1" ht="15" customHeight="1" x14ac:dyDescent="0.25"/>
    <row r="1516" s="221" customFormat="1" ht="15" customHeight="1" x14ac:dyDescent="0.25"/>
    <row r="1517" s="221" customFormat="1" ht="15" customHeight="1" x14ac:dyDescent="0.25"/>
    <row r="1518" s="221" customFormat="1" ht="15" customHeight="1" x14ac:dyDescent="0.25"/>
    <row r="1519" s="221" customFormat="1" ht="15" customHeight="1" x14ac:dyDescent="0.25"/>
    <row r="1520" s="221" customFormat="1" ht="15" customHeight="1" x14ac:dyDescent="0.25"/>
    <row r="1521" s="221" customFormat="1" ht="15" customHeight="1" x14ac:dyDescent="0.25"/>
    <row r="1522" s="221" customFormat="1" ht="15" customHeight="1" x14ac:dyDescent="0.25"/>
    <row r="1523" s="221" customFormat="1" ht="15" customHeight="1" x14ac:dyDescent="0.25"/>
    <row r="1524" s="221" customFormat="1" ht="15" customHeight="1" x14ac:dyDescent="0.25"/>
    <row r="1525" s="221" customFormat="1" ht="15" customHeight="1" x14ac:dyDescent="0.25"/>
    <row r="1526" s="221" customFormat="1" ht="15" customHeight="1" x14ac:dyDescent="0.25"/>
    <row r="1527" s="221" customFormat="1" ht="15" customHeight="1" x14ac:dyDescent="0.25"/>
    <row r="1528" s="221" customFormat="1" ht="15" customHeight="1" x14ac:dyDescent="0.25"/>
    <row r="1529" s="221" customFormat="1" ht="15" customHeight="1" x14ac:dyDescent="0.25"/>
    <row r="1530" s="221" customFormat="1" ht="15" customHeight="1" x14ac:dyDescent="0.25"/>
    <row r="1531" s="221" customFormat="1" ht="15" customHeight="1" x14ac:dyDescent="0.25"/>
    <row r="1532" s="221" customFormat="1" ht="15" customHeight="1" x14ac:dyDescent="0.25"/>
    <row r="1533" s="221" customFormat="1" ht="15" customHeight="1" x14ac:dyDescent="0.25"/>
    <row r="1534" s="221" customFormat="1" ht="15" customHeight="1" x14ac:dyDescent="0.25"/>
    <row r="1535" s="221" customFormat="1" ht="15" customHeight="1" x14ac:dyDescent="0.25"/>
    <row r="1536" s="221" customFormat="1" ht="15" customHeight="1" x14ac:dyDescent="0.25"/>
    <row r="1537" s="221" customFormat="1" ht="15" customHeight="1" x14ac:dyDescent="0.25"/>
    <row r="1538" s="221" customFormat="1" ht="15" customHeight="1" x14ac:dyDescent="0.25"/>
    <row r="1539" s="221" customFormat="1" ht="15" customHeight="1" x14ac:dyDescent="0.25"/>
    <row r="1540" s="221" customFormat="1" ht="15" customHeight="1" x14ac:dyDescent="0.25"/>
    <row r="1541" s="221" customFormat="1" ht="15" customHeight="1" x14ac:dyDescent="0.25"/>
    <row r="1542" s="221" customFormat="1" ht="15" customHeight="1" x14ac:dyDescent="0.25"/>
    <row r="1543" s="221" customFormat="1" ht="15" customHeight="1" x14ac:dyDescent="0.25"/>
    <row r="1544" s="221" customFormat="1" ht="15" customHeight="1" x14ac:dyDescent="0.25"/>
    <row r="1545" s="221" customFormat="1" ht="15" customHeight="1" x14ac:dyDescent="0.25"/>
    <row r="1546" s="221" customFormat="1" ht="15" customHeight="1" x14ac:dyDescent="0.25"/>
    <row r="1547" s="221" customFormat="1" ht="15" customHeight="1" x14ac:dyDescent="0.25"/>
    <row r="1548" s="221" customFormat="1" ht="15" customHeight="1" x14ac:dyDescent="0.25"/>
    <row r="1549" s="221" customFormat="1" ht="15" customHeight="1" x14ac:dyDescent="0.25"/>
    <row r="1550" s="221" customFormat="1" ht="15" customHeight="1" x14ac:dyDescent="0.25"/>
    <row r="1551" s="221" customFormat="1" ht="15" customHeight="1" x14ac:dyDescent="0.25"/>
    <row r="1552" s="221" customFormat="1" ht="15" customHeight="1" x14ac:dyDescent="0.25"/>
    <row r="1553" s="221" customFormat="1" ht="15" customHeight="1" x14ac:dyDescent="0.25"/>
    <row r="1554" s="221" customFormat="1" ht="15" customHeight="1" x14ac:dyDescent="0.25"/>
    <row r="1555" s="221" customFormat="1" ht="15" customHeight="1" x14ac:dyDescent="0.25"/>
    <row r="1556" s="221" customFormat="1" ht="15" customHeight="1" x14ac:dyDescent="0.25"/>
    <row r="1557" s="221" customFormat="1" ht="15" customHeight="1" x14ac:dyDescent="0.25"/>
    <row r="1558" s="221" customFormat="1" ht="15" customHeight="1" x14ac:dyDescent="0.25"/>
    <row r="1559" s="221" customFormat="1" ht="15" customHeight="1" x14ac:dyDescent="0.25"/>
    <row r="1560" s="221" customFormat="1" ht="15" customHeight="1" x14ac:dyDescent="0.25"/>
    <row r="1561" s="221" customFormat="1" ht="15" customHeight="1" x14ac:dyDescent="0.25"/>
    <row r="1562" s="221" customFormat="1" ht="15" customHeight="1" x14ac:dyDescent="0.25"/>
    <row r="1563" s="221" customFormat="1" ht="15" customHeight="1" x14ac:dyDescent="0.25"/>
    <row r="1564" s="221" customFormat="1" ht="15" customHeight="1" x14ac:dyDescent="0.25"/>
    <row r="1565" s="221" customFormat="1" ht="15" customHeight="1" x14ac:dyDescent="0.25"/>
    <row r="1566" s="221" customFormat="1" ht="15" customHeight="1" x14ac:dyDescent="0.25"/>
    <row r="1567" s="221" customFormat="1" ht="15" customHeight="1" x14ac:dyDescent="0.25"/>
    <row r="1568" s="221" customFormat="1" ht="15" customHeight="1" x14ac:dyDescent="0.25"/>
    <row r="1569" s="221" customFormat="1" ht="15" customHeight="1" x14ac:dyDescent="0.25"/>
    <row r="1570" s="221" customFormat="1" ht="15" customHeight="1" x14ac:dyDescent="0.25"/>
    <row r="1571" s="221" customFormat="1" ht="15" customHeight="1" x14ac:dyDescent="0.25"/>
    <row r="1572" s="221" customFormat="1" ht="15" customHeight="1" x14ac:dyDescent="0.25"/>
    <row r="1573" s="221" customFormat="1" ht="15" customHeight="1" x14ac:dyDescent="0.25"/>
    <row r="1574" s="221" customFormat="1" ht="15" customHeight="1" x14ac:dyDescent="0.25"/>
    <row r="1575" s="221" customFormat="1" ht="15" customHeight="1" x14ac:dyDescent="0.25"/>
    <row r="1576" s="221" customFormat="1" ht="15" customHeight="1" x14ac:dyDescent="0.25"/>
    <row r="1577" s="221" customFormat="1" ht="15" customHeight="1" x14ac:dyDescent="0.25"/>
    <row r="1578" s="221" customFormat="1" ht="15" customHeight="1" x14ac:dyDescent="0.25"/>
    <row r="1579" s="221" customFormat="1" ht="15" customHeight="1" x14ac:dyDescent="0.25"/>
    <row r="1580" s="221" customFormat="1" ht="15" customHeight="1" x14ac:dyDescent="0.25"/>
    <row r="1581" s="221" customFormat="1" ht="15" customHeight="1" x14ac:dyDescent="0.25"/>
    <row r="1582" s="221" customFormat="1" ht="15" customHeight="1" x14ac:dyDescent="0.25"/>
    <row r="1583" s="221" customFormat="1" ht="15" customHeight="1" x14ac:dyDescent="0.25"/>
    <row r="1584" s="221" customFormat="1" ht="15" customHeight="1" x14ac:dyDescent="0.25"/>
    <row r="1585" s="221" customFormat="1" ht="15" customHeight="1" x14ac:dyDescent="0.25"/>
    <row r="1586" s="221" customFormat="1" ht="15" customHeight="1" x14ac:dyDescent="0.25"/>
    <row r="1587" s="221" customFormat="1" ht="15" customHeight="1" x14ac:dyDescent="0.25"/>
    <row r="1588" s="221" customFormat="1" ht="15" customHeight="1" x14ac:dyDescent="0.25"/>
    <row r="1589" s="221" customFormat="1" ht="15" customHeight="1" x14ac:dyDescent="0.25"/>
    <row r="1590" s="221" customFormat="1" ht="15" customHeight="1" x14ac:dyDescent="0.25"/>
    <row r="1591" s="221" customFormat="1" ht="15" customHeight="1" x14ac:dyDescent="0.25"/>
    <row r="1592" s="221" customFormat="1" ht="15" customHeight="1" x14ac:dyDescent="0.25"/>
    <row r="1593" s="221" customFormat="1" ht="15" customHeight="1" x14ac:dyDescent="0.25"/>
    <row r="1594" s="221" customFormat="1" ht="15" customHeight="1" x14ac:dyDescent="0.25"/>
    <row r="1595" s="221" customFormat="1" ht="15" customHeight="1" x14ac:dyDescent="0.25"/>
    <row r="1596" s="221" customFormat="1" ht="15" customHeight="1" x14ac:dyDescent="0.25"/>
    <row r="1597" s="221" customFormat="1" ht="15" customHeight="1" x14ac:dyDescent="0.25"/>
    <row r="1598" s="221" customFormat="1" ht="15" customHeight="1" x14ac:dyDescent="0.25"/>
    <row r="1599" s="221" customFormat="1" ht="15" customHeight="1" x14ac:dyDescent="0.25"/>
    <row r="1600" s="221" customFormat="1" ht="15" customHeight="1" x14ac:dyDescent="0.25"/>
    <row r="1601" s="221" customFormat="1" ht="15" customHeight="1" x14ac:dyDescent="0.25"/>
    <row r="1602" s="221" customFormat="1" ht="15" customHeight="1" x14ac:dyDescent="0.25"/>
    <row r="1603" s="221" customFormat="1" ht="15" customHeight="1" x14ac:dyDescent="0.25"/>
    <row r="1604" s="221" customFormat="1" ht="15" customHeight="1" x14ac:dyDescent="0.25"/>
    <row r="1605" s="221" customFormat="1" ht="15" customHeight="1" x14ac:dyDescent="0.25"/>
    <row r="1606" s="221" customFormat="1" ht="15" customHeight="1" x14ac:dyDescent="0.25"/>
    <row r="1607" s="221" customFormat="1" ht="15" customHeight="1" x14ac:dyDescent="0.25"/>
    <row r="1608" s="221" customFormat="1" ht="15" customHeight="1" x14ac:dyDescent="0.25"/>
    <row r="1609" s="221" customFormat="1" ht="15" customHeight="1" x14ac:dyDescent="0.25"/>
    <row r="1610" s="221" customFormat="1" ht="15" customHeight="1" x14ac:dyDescent="0.25"/>
    <row r="1611" s="221" customFormat="1" ht="15" customHeight="1" x14ac:dyDescent="0.25"/>
    <row r="1612" s="221" customFormat="1" ht="15" customHeight="1" x14ac:dyDescent="0.25"/>
    <row r="1613" s="221" customFormat="1" ht="15" customHeight="1" x14ac:dyDescent="0.25"/>
    <row r="1614" s="221" customFormat="1" ht="15" customHeight="1" x14ac:dyDescent="0.25"/>
    <row r="1615" s="221" customFormat="1" ht="15" customHeight="1" x14ac:dyDescent="0.25"/>
    <row r="1616" s="221" customFormat="1" ht="15" customHeight="1" x14ac:dyDescent="0.25"/>
    <row r="1617" s="221" customFormat="1" ht="15" customHeight="1" x14ac:dyDescent="0.25"/>
    <row r="1618" s="221" customFormat="1" ht="15" customHeight="1" x14ac:dyDescent="0.25"/>
  </sheetData>
  <mergeCells count="1">
    <mergeCell ref="J12:K12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10600-F647-49AE-80FA-A823A1FC25D0}">
  <dimension ref="A1:G1616"/>
  <sheetViews>
    <sheetView zoomScaleNormal="100" workbookViewId="0">
      <selection activeCell="C37" sqref="C37"/>
    </sheetView>
  </sheetViews>
  <sheetFormatPr defaultRowHeight="15" x14ac:dyDescent="0.25"/>
  <cols>
    <col min="1" max="1" width="37.42578125" customWidth="1"/>
    <col min="2" max="3" width="7.7109375" bestFit="1" customWidth="1"/>
    <col min="4" max="4" width="8.28515625" customWidth="1"/>
    <col min="5" max="5" width="11" bestFit="1" customWidth="1"/>
    <col min="6" max="6" width="12.5703125" customWidth="1"/>
    <col min="7" max="7" width="10.85546875" customWidth="1"/>
    <col min="8" max="8" width="16" customWidth="1"/>
    <col min="9" max="9" width="12.7109375" customWidth="1"/>
  </cols>
  <sheetData>
    <row r="1" spans="1:7" s="221" customFormat="1" x14ac:dyDescent="0.25">
      <c r="A1" s="86" t="s">
        <v>200</v>
      </c>
      <c r="F1" s="222"/>
      <c r="G1" s="222"/>
    </row>
    <row r="2" spans="1:7" s="221" customFormat="1" ht="35.25" customHeight="1" thickBot="1" x14ac:dyDescent="0.35">
      <c r="A2" s="382"/>
      <c r="B2" s="383">
        <v>45444</v>
      </c>
      <c r="C2" s="383">
        <v>45809</v>
      </c>
      <c r="D2" s="384" t="s">
        <v>130</v>
      </c>
    </row>
    <row r="3" spans="1:7" s="221" customFormat="1" ht="15" customHeight="1" x14ac:dyDescent="0.3">
      <c r="A3" s="226"/>
      <c r="B3" s="750" t="s">
        <v>36</v>
      </c>
      <c r="C3" s="750"/>
      <c r="D3" s="227"/>
      <c r="E3" s="88"/>
    </row>
    <row r="4" spans="1:7" s="221" customFormat="1" ht="15" customHeight="1" x14ac:dyDescent="0.3">
      <c r="A4" s="224" t="s">
        <v>133</v>
      </c>
      <c r="B4" s="225">
        <f>'Table 23'!B4</f>
        <v>714.78</v>
      </c>
      <c r="C4" s="225">
        <f>'Table 23'!C4</f>
        <v>766.31500000000005</v>
      </c>
      <c r="D4" s="228">
        <f t="shared" ref="D4:D13" si="0">(C4/B4-1)*100</f>
        <v>7.2099107417667119</v>
      </c>
      <c r="E4" s="88"/>
    </row>
    <row r="5" spans="1:7" s="221" customFormat="1" ht="15" customHeight="1" x14ac:dyDescent="0.3">
      <c r="A5" s="224" t="s">
        <v>134</v>
      </c>
      <c r="B5" s="225">
        <f>'Table 25'!B4</f>
        <v>516.83699999999999</v>
      </c>
      <c r="C5" s="225">
        <f>'Table 25'!C4</f>
        <v>575.43900000000008</v>
      </c>
      <c r="D5" s="228">
        <f t="shared" si="0"/>
        <v>11.338584505366311</v>
      </c>
      <c r="E5" s="88"/>
    </row>
    <row r="6" spans="1:7" s="221" customFormat="1" ht="15" customHeight="1" x14ac:dyDescent="0.25">
      <c r="A6" s="224" t="s">
        <v>135</v>
      </c>
      <c r="B6" s="225">
        <f t="shared" ref="B6:C6" si="1">B4-B5</f>
        <v>197.94299999999998</v>
      </c>
      <c r="C6" s="225">
        <f t="shared" si="1"/>
        <v>190.87599999999998</v>
      </c>
      <c r="D6" s="228">
        <f t="shared" si="0"/>
        <v>-3.5702197097144173</v>
      </c>
      <c r="E6" s="229"/>
    </row>
    <row r="7" spans="1:7" s="221" customFormat="1" ht="15" customHeight="1" x14ac:dyDescent="0.3">
      <c r="A7" s="230" t="s">
        <v>136</v>
      </c>
      <c r="B7" s="231">
        <f>'Table 26'!B10</f>
        <v>15.946418700000002</v>
      </c>
      <c r="C7" s="231">
        <f>'Table 26'!C10</f>
        <v>25.989711899999996</v>
      </c>
      <c r="D7" s="232">
        <f t="shared" si="0"/>
        <v>62.981496905007226</v>
      </c>
      <c r="E7" s="229"/>
    </row>
    <row r="8" spans="1:7" s="221" customFormat="1" ht="15" customHeight="1" x14ac:dyDescent="0.25">
      <c r="A8" s="224" t="s">
        <v>137</v>
      </c>
      <c r="B8" s="225">
        <f t="shared" ref="B8:C8" si="2">B5+B7</f>
        <v>532.78341869999997</v>
      </c>
      <c r="C8" s="225">
        <f t="shared" si="2"/>
        <v>601.42871190000005</v>
      </c>
      <c r="D8" s="228">
        <f t="shared" si="0"/>
        <v>12.884277323700433</v>
      </c>
      <c r="E8" s="229"/>
    </row>
    <row r="9" spans="1:7" s="221" customFormat="1" ht="15" customHeight="1" x14ac:dyDescent="0.25">
      <c r="A9" s="224" t="s">
        <v>132</v>
      </c>
      <c r="B9" s="225">
        <f t="shared" ref="B9:C9" si="3">B4-B8</f>
        <v>181.9965813</v>
      </c>
      <c r="C9" s="225">
        <f t="shared" si="3"/>
        <v>164.8862881</v>
      </c>
      <c r="D9" s="228">
        <f t="shared" si="0"/>
        <v>-9.4014365972049152</v>
      </c>
      <c r="E9" s="233"/>
    </row>
    <row r="10" spans="1:7" s="221" customFormat="1" ht="15" customHeight="1" x14ac:dyDescent="0.3">
      <c r="A10" s="234"/>
      <c r="B10" s="235"/>
      <c r="C10" s="235"/>
      <c r="D10" s="228"/>
      <c r="E10" s="229"/>
    </row>
    <row r="11" spans="1:7" s="221" customFormat="1" ht="15" customHeight="1" x14ac:dyDescent="0.25">
      <c r="A11" s="224" t="s">
        <v>138</v>
      </c>
      <c r="B11" s="225"/>
      <c r="C11" s="225"/>
      <c r="D11" s="228"/>
      <c r="E11" s="229"/>
    </row>
    <row r="12" spans="1:7" s="221" customFormat="1" ht="15" customHeight="1" x14ac:dyDescent="0.3">
      <c r="A12" s="237" t="s">
        <v>139</v>
      </c>
      <c r="B12" s="238">
        <f>'Table 27'!B5</f>
        <v>158.79688730000001</v>
      </c>
      <c r="C12" s="238">
        <f>'Table 27'!C5</f>
        <v>140.84082309999999</v>
      </c>
      <c r="D12" s="236">
        <f t="shared" si="0"/>
        <v>-11.30756685808162</v>
      </c>
      <c r="E12" s="223"/>
    </row>
    <row r="13" spans="1:7" s="221" customFormat="1" ht="15" customHeight="1" thickBot="1" x14ac:dyDescent="0.35">
      <c r="A13" s="240" t="s">
        <v>140</v>
      </c>
      <c r="B13" s="241">
        <f>'Table 27'!B6</f>
        <v>-23.199694000000001</v>
      </c>
      <c r="C13" s="241">
        <f>'Table 27'!C6</f>
        <v>-24.045465</v>
      </c>
      <c r="D13" s="236">
        <f t="shared" si="0"/>
        <v>3.6456127395473326</v>
      </c>
      <c r="E13" s="223"/>
    </row>
    <row r="14" spans="1:7" s="221" customFormat="1" ht="15" customHeight="1" x14ac:dyDescent="0.25">
      <c r="A14" s="63" t="s">
        <v>141</v>
      </c>
      <c r="D14" s="385"/>
      <c r="E14" s="242"/>
    </row>
    <row r="15" spans="1:7" s="221" customFormat="1" ht="15" customHeight="1" x14ac:dyDescent="0.3">
      <c r="E15" s="223"/>
    </row>
    <row r="16" spans="1:7" s="221" customFormat="1" ht="15" customHeight="1" x14ac:dyDescent="0.25"/>
    <row r="17" s="221" customFormat="1" ht="15" customHeight="1" x14ac:dyDescent="0.25"/>
    <row r="18" s="221" customFormat="1" ht="15" customHeight="1" x14ac:dyDescent="0.25"/>
    <row r="19" s="221" customFormat="1" ht="15" customHeight="1" x14ac:dyDescent="0.25"/>
    <row r="20" s="221" customFormat="1" ht="15" customHeight="1" x14ac:dyDescent="0.25"/>
    <row r="21" s="221" customFormat="1" ht="15" customHeight="1" x14ac:dyDescent="0.25"/>
    <row r="22" s="221" customFormat="1" ht="15" customHeight="1" x14ac:dyDescent="0.25"/>
    <row r="23" s="221" customFormat="1" ht="15" customHeight="1" x14ac:dyDescent="0.25"/>
    <row r="24" s="221" customFormat="1" ht="15" customHeight="1" x14ac:dyDescent="0.25"/>
    <row r="25" s="221" customFormat="1" ht="15" customHeight="1" x14ac:dyDescent="0.25"/>
    <row r="26" s="221" customFormat="1" ht="15" customHeight="1" x14ac:dyDescent="0.25"/>
    <row r="27" s="221" customFormat="1" ht="15" customHeight="1" x14ac:dyDescent="0.25"/>
    <row r="28" s="221" customFormat="1" ht="15" customHeight="1" x14ac:dyDescent="0.25"/>
    <row r="29" s="221" customFormat="1" ht="15" customHeight="1" x14ac:dyDescent="0.25"/>
    <row r="30" s="221" customFormat="1" ht="15" customHeight="1" x14ac:dyDescent="0.25"/>
    <row r="31" s="221" customFormat="1" ht="15" customHeight="1" x14ac:dyDescent="0.25"/>
    <row r="32" s="221" customFormat="1" ht="15" customHeight="1" x14ac:dyDescent="0.25"/>
    <row r="33" s="221" customFormat="1" ht="15" customHeight="1" x14ac:dyDescent="0.25"/>
    <row r="34" s="221" customFormat="1" ht="15" customHeight="1" x14ac:dyDescent="0.25"/>
    <row r="35" s="221" customFormat="1" ht="15" customHeight="1" x14ac:dyDescent="0.25"/>
    <row r="36" s="221" customFormat="1" ht="15" customHeight="1" x14ac:dyDescent="0.25"/>
    <row r="37" s="221" customFormat="1" ht="15" customHeight="1" x14ac:dyDescent="0.25"/>
    <row r="38" s="221" customFormat="1" ht="15" customHeight="1" x14ac:dyDescent="0.25"/>
    <row r="39" s="221" customFormat="1" ht="15" customHeight="1" x14ac:dyDescent="0.25"/>
    <row r="40" s="221" customFormat="1" ht="15" customHeight="1" x14ac:dyDescent="0.25"/>
    <row r="41" s="221" customFormat="1" ht="15" customHeight="1" x14ac:dyDescent="0.25"/>
    <row r="42" s="221" customFormat="1" ht="15" customHeight="1" x14ac:dyDescent="0.25"/>
    <row r="43" s="221" customFormat="1" ht="15" customHeight="1" x14ac:dyDescent="0.25"/>
    <row r="44" s="221" customFormat="1" ht="15" customHeight="1" x14ac:dyDescent="0.25"/>
    <row r="45" s="221" customFormat="1" ht="15" customHeight="1" x14ac:dyDescent="0.25"/>
    <row r="46" s="221" customFormat="1" ht="15" customHeight="1" x14ac:dyDescent="0.25"/>
    <row r="47" s="221" customFormat="1" ht="15" customHeight="1" x14ac:dyDescent="0.25"/>
    <row r="48" s="221" customFormat="1" ht="15" customHeight="1" x14ac:dyDescent="0.25"/>
    <row r="49" s="221" customFormat="1" ht="15" customHeight="1" x14ac:dyDescent="0.25"/>
    <row r="50" s="221" customFormat="1" ht="15" customHeight="1" x14ac:dyDescent="0.25"/>
    <row r="51" s="221" customFormat="1" ht="15" customHeight="1" x14ac:dyDescent="0.25"/>
    <row r="52" s="221" customFormat="1" ht="15" customHeight="1" x14ac:dyDescent="0.25"/>
    <row r="53" s="221" customFormat="1" ht="15" customHeight="1" x14ac:dyDescent="0.25"/>
    <row r="54" s="221" customFormat="1" ht="15" customHeight="1" x14ac:dyDescent="0.25"/>
    <row r="55" s="221" customFormat="1" ht="15" customHeight="1" x14ac:dyDescent="0.25"/>
    <row r="56" s="221" customFormat="1" ht="15" customHeight="1" x14ac:dyDescent="0.25"/>
    <row r="57" s="221" customFormat="1" ht="15" customHeight="1" x14ac:dyDescent="0.25"/>
    <row r="58" s="221" customFormat="1" ht="15" customHeight="1" x14ac:dyDescent="0.25"/>
    <row r="59" s="221" customFormat="1" ht="15" customHeight="1" x14ac:dyDescent="0.25"/>
    <row r="60" s="221" customFormat="1" ht="15" customHeight="1" x14ac:dyDescent="0.25"/>
    <row r="61" s="221" customFormat="1" ht="15" customHeight="1" x14ac:dyDescent="0.25"/>
    <row r="62" s="221" customFormat="1" ht="15" customHeight="1" x14ac:dyDescent="0.25"/>
    <row r="63" s="221" customFormat="1" ht="15" customHeight="1" x14ac:dyDescent="0.25"/>
    <row r="64" s="221" customFormat="1" ht="15" customHeight="1" x14ac:dyDescent="0.25"/>
    <row r="65" s="221" customFormat="1" ht="15" customHeight="1" x14ac:dyDescent="0.25"/>
    <row r="66" s="221" customFormat="1" ht="15" customHeight="1" x14ac:dyDescent="0.25"/>
    <row r="67" s="221" customFormat="1" ht="15" customHeight="1" x14ac:dyDescent="0.25"/>
    <row r="68" s="221" customFormat="1" ht="15" customHeight="1" x14ac:dyDescent="0.25"/>
    <row r="69" s="221" customFormat="1" ht="15" customHeight="1" x14ac:dyDescent="0.25"/>
    <row r="70" s="221" customFormat="1" ht="15" customHeight="1" x14ac:dyDescent="0.25"/>
    <row r="71" s="221" customFormat="1" ht="15" customHeight="1" x14ac:dyDescent="0.25"/>
    <row r="72" s="221" customFormat="1" ht="15" customHeight="1" x14ac:dyDescent="0.25"/>
    <row r="73" s="221" customFormat="1" ht="15" customHeight="1" x14ac:dyDescent="0.25"/>
    <row r="74" s="221" customFormat="1" ht="15" customHeight="1" x14ac:dyDescent="0.25"/>
    <row r="75" s="221" customFormat="1" ht="15" customHeight="1" x14ac:dyDescent="0.25"/>
    <row r="76" s="221" customFormat="1" ht="15" customHeight="1" x14ac:dyDescent="0.25"/>
    <row r="77" s="221" customFormat="1" ht="15" customHeight="1" x14ac:dyDescent="0.25"/>
    <row r="78" s="221" customFormat="1" ht="15" customHeight="1" x14ac:dyDescent="0.25"/>
    <row r="79" s="221" customFormat="1" ht="15" customHeight="1" x14ac:dyDescent="0.25"/>
    <row r="80" s="221" customFormat="1" ht="15" customHeight="1" x14ac:dyDescent="0.25"/>
    <row r="81" s="221" customFormat="1" ht="15" customHeight="1" x14ac:dyDescent="0.25"/>
    <row r="82" s="221" customFormat="1" ht="15" customHeight="1" x14ac:dyDescent="0.25"/>
    <row r="83" s="221" customFormat="1" ht="15" customHeight="1" x14ac:dyDescent="0.25"/>
    <row r="84" s="221" customFormat="1" ht="15" customHeight="1" x14ac:dyDescent="0.25"/>
    <row r="85" s="221" customFormat="1" ht="15" customHeight="1" x14ac:dyDescent="0.25"/>
    <row r="86" s="221" customFormat="1" ht="15" customHeight="1" x14ac:dyDescent="0.25"/>
    <row r="87" s="221" customFormat="1" ht="15" customHeight="1" x14ac:dyDescent="0.25"/>
    <row r="88" s="221" customFormat="1" ht="15" customHeight="1" x14ac:dyDescent="0.25"/>
    <row r="89" s="221" customFormat="1" ht="15" customHeight="1" x14ac:dyDescent="0.25"/>
    <row r="90" s="221" customFormat="1" ht="15" customHeight="1" x14ac:dyDescent="0.25"/>
    <row r="91" s="221" customFormat="1" ht="15" customHeight="1" x14ac:dyDescent="0.25"/>
    <row r="92" s="221" customFormat="1" ht="15" customHeight="1" x14ac:dyDescent="0.25"/>
    <row r="93" s="221" customFormat="1" ht="15" customHeight="1" x14ac:dyDescent="0.25"/>
    <row r="94" s="221" customFormat="1" ht="15" customHeight="1" x14ac:dyDescent="0.25"/>
    <row r="95" s="221" customFormat="1" ht="15" customHeight="1" x14ac:dyDescent="0.25"/>
    <row r="96" s="221" customFormat="1" ht="15" customHeight="1" x14ac:dyDescent="0.25"/>
    <row r="97" s="221" customFormat="1" ht="15" customHeight="1" x14ac:dyDescent="0.25"/>
    <row r="98" s="221" customFormat="1" ht="15" customHeight="1" x14ac:dyDescent="0.25"/>
    <row r="99" s="221" customFormat="1" ht="15" customHeight="1" x14ac:dyDescent="0.25"/>
    <row r="100" s="221" customFormat="1" ht="15" customHeight="1" x14ac:dyDescent="0.25"/>
    <row r="101" s="221" customFormat="1" ht="15" customHeight="1" x14ac:dyDescent="0.25"/>
    <row r="102" s="221" customFormat="1" ht="15" customHeight="1" x14ac:dyDescent="0.25"/>
    <row r="103" s="221" customFormat="1" ht="15" customHeight="1" x14ac:dyDescent="0.25"/>
    <row r="104" s="221" customFormat="1" ht="15" customHeight="1" x14ac:dyDescent="0.25"/>
    <row r="105" s="221" customFormat="1" ht="15" customHeight="1" x14ac:dyDescent="0.25"/>
    <row r="106" s="221" customFormat="1" ht="15" customHeight="1" x14ac:dyDescent="0.25"/>
    <row r="107" s="221" customFormat="1" ht="15" customHeight="1" x14ac:dyDescent="0.25"/>
    <row r="108" s="221" customFormat="1" ht="15" customHeight="1" x14ac:dyDescent="0.25"/>
    <row r="109" s="221" customFormat="1" ht="15" customHeight="1" x14ac:dyDescent="0.25"/>
    <row r="110" s="221" customFormat="1" ht="15" customHeight="1" x14ac:dyDescent="0.25"/>
    <row r="111" s="221" customFormat="1" ht="15" customHeight="1" x14ac:dyDescent="0.25"/>
    <row r="112" s="221" customFormat="1" ht="15" customHeight="1" x14ac:dyDescent="0.25"/>
    <row r="113" s="221" customFormat="1" ht="15" customHeight="1" x14ac:dyDescent="0.25"/>
    <row r="114" s="221" customFormat="1" ht="15" customHeight="1" x14ac:dyDescent="0.25"/>
    <row r="115" s="221" customFormat="1" ht="15" customHeight="1" x14ac:dyDescent="0.25"/>
    <row r="116" s="221" customFormat="1" ht="15" customHeight="1" x14ac:dyDescent="0.25"/>
    <row r="117" s="221" customFormat="1" ht="15" customHeight="1" x14ac:dyDescent="0.25"/>
    <row r="118" s="221" customFormat="1" ht="15" customHeight="1" x14ac:dyDescent="0.25"/>
    <row r="119" s="221" customFormat="1" ht="15" customHeight="1" x14ac:dyDescent="0.25"/>
    <row r="120" s="221" customFormat="1" ht="15" customHeight="1" x14ac:dyDescent="0.25"/>
    <row r="121" s="221" customFormat="1" ht="15" customHeight="1" x14ac:dyDescent="0.25"/>
    <row r="122" s="221" customFormat="1" ht="15" customHeight="1" x14ac:dyDescent="0.25"/>
    <row r="123" s="221" customFormat="1" ht="15" customHeight="1" x14ac:dyDescent="0.25"/>
    <row r="124" s="221" customFormat="1" ht="15" customHeight="1" x14ac:dyDescent="0.25"/>
    <row r="125" s="221" customFormat="1" ht="15" customHeight="1" x14ac:dyDescent="0.25"/>
    <row r="126" s="221" customFormat="1" ht="15" customHeight="1" x14ac:dyDescent="0.25"/>
    <row r="127" s="221" customFormat="1" ht="15" customHeight="1" x14ac:dyDescent="0.25"/>
    <row r="128" s="221" customFormat="1" ht="15" customHeight="1" x14ac:dyDescent="0.25"/>
    <row r="129" s="221" customFormat="1" ht="15" customHeight="1" x14ac:dyDescent="0.25"/>
    <row r="130" s="221" customFormat="1" ht="15" customHeight="1" x14ac:dyDescent="0.25"/>
    <row r="131" s="221" customFormat="1" ht="15" customHeight="1" x14ac:dyDescent="0.25"/>
    <row r="132" s="221" customFormat="1" ht="15" customHeight="1" x14ac:dyDescent="0.25"/>
    <row r="133" s="221" customFormat="1" ht="15" customHeight="1" x14ac:dyDescent="0.25"/>
    <row r="134" s="221" customFormat="1" ht="15" customHeight="1" x14ac:dyDescent="0.25"/>
    <row r="135" s="221" customFormat="1" ht="15" customHeight="1" x14ac:dyDescent="0.25"/>
    <row r="136" s="221" customFormat="1" ht="15" customHeight="1" x14ac:dyDescent="0.25"/>
    <row r="137" s="221" customFormat="1" ht="15" customHeight="1" x14ac:dyDescent="0.25"/>
    <row r="138" s="221" customFormat="1" ht="15" customHeight="1" x14ac:dyDescent="0.25"/>
    <row r="139" s="221" customFormat="1" ht="15" customHeight="1" x14ac:dyDescent="0.25"/>
    <row r="140" s="221" customFormat="1" ht="15" customHeight="1" x14ac:dyDescent="0.25"/>
    <row r="141" s="221" customFormat="1" ht="15" customHeight="1" x14ac:dyDescent="0.25"/>
    <row r="142" s="221" customFormat="1" ht="15" customHeight="1" x14ac:dyDescent="0.25"/>
    <row r="143" s="221" customFormat="1" ht="15" customHeight="1" x14ac:dyDescent="0.25"/>
    <row r="144" s="221" customFormat="1" ht="15" customHeight="1" x14ac:dyDescent="0.25"/>
    <row r="145" s="221" customFormat="1" ht="15" customHeight="1" x14ac:dyDescent="0.25"/>
    <row r="146" s="221" customFormat="1" ht="15" customHeight="1" x14ac:dyDescent="0.25"/>
    <row r="147" s="221" customFormat="1" ht="15" customHeight="1" x14ac:dyDescent="0.25"/>
    <row r="148" s="221" customFormat="1" ht="15" customHeight="1" x14ac:dyDescent="0.25"/>
    <row r="149" s="221" customFormat="1" ht="15" customHeight="1" x14ac:dyDescent="0.25"/>
    <row r="150" s="221" customFormat="1" ht="15" customHeight="1" x14ac:dyDescent="0.25"/>
    <row r="151" s="221" customFormat="1" ht="15" customHeight="1" x14ac:dyDescent="0.25"/>
    <row r="152" s="221" customFormat="1" ht="15" customHeight="1" x14ac:dyDescent="0.25"/>
    <row r="153" s="221" customFormat="1" ht="15" customHeight="1" x14ac:dyDescent="0.25"/>
    <row r="154" s="221" customFormat="1" ht="15" customHeight="1" x14ac:dyDescent="0.25"/>
    <row r="155" s="221" customFormat="1" ht="15" customHeight="1" x14ac:dyDescent="0.25"/>
    <row r="156" s="221" customFormat="1" ht="15" customHeight="1" x14ac:dyDescent="0.25"/>
    <row r="157" s="221" customFormat="1" ht="15" customHeight="1" x14ac:dyDescent="0.25"/>
    <row r="158" s="221" customFormat="1" ht="15" customHeight="1" x14ac:dyDescent="0.25"/>
    <row r="159" s="221" customFormat="1" ht="15" customHeight="1" x14ac:dyDescent="0.25"/>
    <row r="160" s="221" customFormat="1" ht="15" customHeight="1" x14ac:dyDescent="0.25"/>
    <row r="161" s="221" customFormat="1" ht="15" customHeight="1" x14ac:dyDescent="0.25"/>
    <row r="162" s="221" customFormat="1" ht="15" customHeight="1" x14ac:dyDescent="0.25"/>
    <row r="163" s="221" customFormat="1" ht="15" customHeight="1" x14ac:dyDescent="0.25"/>
    <row r="164" s="221" customFormat="1" ht="15" customHeight="1" x14ac:dyDescent="0.25"/>
    <row r="165" s="221" customFormat="1" ht="15" customHeight="1" x14ac:dyDescent="0.25"/>
    <row r="166" s="221" customFormat="1" ht="15" customHeight="1" x14ac:dyDescent="0.25"/>
    <row r="167" s="221" customFormat="1" ht="15" customHeight="1" x14ac:dyDescent="0.25"/>
    <row r="168" s="221" customFormat="1" ht="15" customHeight="1" x14ac:dyDescent="0.25"/>
    <row r="169" s="221" customFormat="1" ht="15" customHeight="1" x14ac:dyDescent="0.25"/>
    <row r="170" s="221" customFormat="1" ht="15" customHeight="1" x14ac:dyDescent="0.25"/>
    <row r="171" s="221" customFormat="1" ht="15" customHeight="1" x14ac:dyDescent="0.25"/>
    <row r="172" s="221" customFormat="1" ht="15" customHeight="1" x14ac:dyDescent="0.25"/>
    <row r="173" s="221" customFormat="1" ht="15" customHeight="1" x14ac:dyDescent="0.25"/>
    <row r="174" s="221" customFormat="1" ht="15" customHeight="1" x14ac:dyDescent="0.25"/>
    <row r="175" s="221" customFormat="1" ht="15" customHeight="1" x14ac:dyDescent="0.25"/>
    <row r="176" s="221" customFormat="1" ht="15" customHeight="1" x14ac:dyDescent="0.25"/>
    <row r="177" s="221" customFormat="1" ht="15" customHeight="1" x14ac:dyDescent="0.25"/>
    <row r="178" s="221" customFormat="1" ht="15" customHeight="1" x14ac:dyDescent="0.25"/>
    <row r="179" s="221" customFormat="1" ht="15" customHeight="1" x14ac:dyDescent="0.25"/>
    <row r="180" s="221" customFormat="1" ht="15" customHeight="1" x14ac:dyDescent="0.25"/>
    <row r="181" s="221" customFormat="1" ht="15" customHeight="1" x14ac:dyDescent="0.25"/>
    <row r="182" s="221" customFormat="1" ht="15" customHeight="1" x14ac:dyDescent="0.25"/>
    <row r="183" s="221" customFormat="1" ht="15" customHeight="1" x14ac:dyDescent="0.25"/>
    <row r="184" s="221" customFormat="1" ht="15" customHeight="1" x14ac:dyDescent="0.25"/>
    <row r="185" s="221" customFormat="1" ht="15" customHeight="1" x14ac:dyDescent="0.25"/>
    <row r="186" s="221" customFormat="1" ht="15" customHeight="1" x14ac:dyDescent="0.25"/>
    <row r="187" s="221" customFormat="1" ht="15" customHeight="1" x14ac:dyDescent="0.25"/>
    <row r="188" s="221" customFormat="1" ht="15" customHeight="1" x14ac:dyDescent="0.25"/>
    <row r="189" s="221" customFormat="1" ht="15" customHeight="1" x14ac:dyDescent="0.25"/>
    <row r="190" s="221" customFormat="1" ht="15" customHeight="1" x14ac:dyDescent="0.25"/>
    <row r="191" s="221" customFormat="1" ht="15" customHeight="1" x14ac:dyDescent="0.25"/>
    <row r="192" s="221" customFormat="1" ht="15" customHeight="1" x14ac:dyDescent="0.25"/>
    <row r="193" s="221" customFormat="1" ht="15" customHeight="1" x14ac:dyDescent="0.25"/>
    <row r="194" s="221" customFormat="1" ht="15" customHeight="1" x14ac:dyDescent="0.25"/>
    <row r="195" s="221" customFormat="1" ht="15" customHeight="1" x14ac:dyDescent="0.25"/>
    <row r="196" s="221" customFormat="1" ht="15" customHeight="1" x14ac:dyDescent="0.25"/>
    <row r="197" s="221" customFormat="1" ht="15" customHeight="1" x14ac:dyDescent="0.25"/>
    <row r="198" s="221" customFormat="1" ht="15" customHeight="1" x14ac:dyDescent="0.25"/>
    <row r="199" s="221" customFormat="1" ht="15" customHeight="1" x14ac:dyDescent="0.25"/>
    <row r="200" s="221" customFormat="1" ht="15" customHeight="1" x14ac:dyDescent="0.25"/>
    <row r="201" s="221" customFormat="1" ht="15" customHeight="1" x14ac:dyDescent="0.25"/>
    <row r="202" s="221" customFormat="1" ht="15" customHeight="1" x14ac:dyDescent="0.25"/>
    <row r="203" s="221" customFormat="1" ht="15" customHeight="1" x14ac:dyDescent="0.25"/>
    <row r="204" s="221" customFormat="1" ht="15" customHeight="1" x14ac:dyDescent="0.25"/>
    <row r="205" s="221" customFormat="1" ht="15" customHeight="1" x14ac:dyDescent="0.25"/>
    <row r="206" s="221" customFormat="1" ht="15" customHeight="1" x14ac:dyDescent="0.25"/>
    <row r="207" s="221" customFormat="1" ht="15" customHeight="1" x14ac:dyDescent="0.25"/>
    <row r="208" s="221" customFormat="1" ht="15" customHeight="1" x14ac:dyDescent="0.25"/>
    <row r="209" s="221" customFormat="1" ht="15" customHeight="1" x14ac:dyDescent="0.25"/>
    <row r="210" s="221" customFormat="1" ht="15" customHeight="1" x14ac:dyDescent="0.25"/>
    <row r="211" s="221" customFormat="1" ht="15" customHeight="1" x14ac:dyDescent="0.25"/>
    <row r="212" s="221" customFormat="1" ht="15" customHeight="1" x14ac:dyDescent="0.25"/>
    <row r="213" s="221" customFormat="1" ht="15" customHeight="1" x14ac:dyDescent="0.25"/>
    <row r="214" s="221" customFormat="1" ht="15" customHeight="1" x14ac:dyDescent="0.25"/>
    <row r="215" s="221" customFormat="1" ht="15" customHeight="1" x14ac:dyDescent="0.25"/>
    <row r="216" s="221" customFormat="1" ht="15" customHeight="1" x14ac:dyDescent="0.25"/>
    <row r="217" s="221" customFormat="1" ht="15" customHeight="1" x14ac:dyDescent="0.25"/>
    <row r="218" s="221" customFormat="1" ht="15" customHeight="1" x14ac:dyDescent="0.25"/>
    <row r="219" s="221" customFormat="1" ht="15" customHeight="1" x14ac:dyDescent="0.25"/>
    <row r="220" s="221" customFormat="1" ht="15" customHeight="1" x14ac:dyDescent="0.25"/>
    <row r="221" s="221" customFormat="1" ht="15" customHeight="1" x14ac:dyDescent="0.25"/>
    <row r="222" s="221" customFormat="1" ht="15" customHeight="1" x14ac:dyDescent="0.25"/>
    <row r="223" s="221" customFormat="1" ht="15" customHeight="1" x14ac:dyDescent="0.25"/>
    <row r="224" s="221" customFormat="1" ht="15" customHeight="1" x14ac:dyDescent="0.25"/>
    <row r="225" s="221" customFormat="1" ht="15" customHeight="1" x14ac:dyDescent="0.25"/>
    <row r="226" s="221" customFormat="1" ht="15" customHeight="1" x14ac:dyDescent="0.25"/>
    <row r="227" s="221" customFormat="1" ht="15" customHeight="1" x14ac:dyDescent="0.25"/>
    <row r="228" s="221" customFormat="1" ht="15" customHeight="1" x14ac:dyDescent="0.25"/>
    <row r="229" s="221" customFormat="1" ht="15" customHeight="1" x14ac:dyDescent="0.25"/>
    <row r="230" s="221" customFormat="1" ht="15" customHeight="1" x14ac:dyDescent="0.25"/>
    <row r="231" s="221" customFormat="1" ht="15" customHeight="1" x14ac:dyDescent="0.25"/>
    <row r="232" s="221" customFormat="1" ht="15" customHeight="1" x14ac:dyDescent="0.25"/>
    <row r="233" s="221" customFormat="1" ht="15" customHeight="1" x14ac:dyDescent="0.25"/>
    <row r="234" s="221" customFormat="1" ht="15" customHeight="1" x14ac:dyDescent="0.25"/>
    <row r="235" s="221" customFormat="1" ht="15" customHeight="1" x14ac:dyDescent="0.25"/>
    <row r="236" s="221" customFormat="1" ht="15" customHeight="1" x14ac:dyDescent="0.25"/>
    <row r="237" s="221" customFormat="1" ht="15" customHeight="1" x14ac:dyDescent="0.25"/>
    <row r="238" s="221" customFormat="1" ht="15" customHeight="1" x14ac:dyDescent="0.25"/>
    <row r="239" s="221" customFormat="1" ht="15" customHeight="1" x14ac:dyDescent="0.25"/>
    <row r="240" s="221" customFormat="1" ht="15" customHeight="1" x14ac:dyDescent="0.25"/>
    <row r="241" s="221" customFormat="1" ht="15" customHeight="1" x14ac:dyDescent="0.25"/>
    <row r="242" s="221" customFormat="1" ht="15" customHeight="1" x14ac:dyDescent="0.25"/>
    <row r="243" s="221" customFormat="1" ht="15" customHeight="1" x14ac:dyDescent="0.25"/>
    <row r="244" s="221" customFormat="1" ht="15" customHeight="1" x14ac:dyDescent="0.25"/>
    <row r="245" s="221" customFormat="1" ht="15" customHeight="1" x14ac:dyDescent="0.25"/>
    <row r="246" s="221" customFormat="1" ht="15" customHeight="1" x14ac:dyDescent="0.25"/>
    <row r="247" s="221" customFormat="1" ht="15" customHeight="1" x14ac:dyDescent="0.25"/>
    <row r="248" s="221" customFormat="1" ht="15" customHeight="1" x14ac:dyDescent="0.25"/>
    <row r="249" s="221" customFormat="1" ht="15" customHeight="1" x14ac:dyDescent="0.25"/>
    <row r="250" s="221" customFormat="1" ht="15" customHeight="1" x14ac:dyDescent="0.25"/>
    <row r="251" s="221" customFormat="1" ht="15" customHeight="1" x14ac:dyDescent="0.25"/>
    <row r="252" s="221" customFormat="1" ht="15" customHeight="1" x14ac:dyDescent="0.25"/>
    <row r="253" s="221" customFormat="1" ht="15" customHeight="1" x14ac:dyDescent="0.25"/>
    <row r="254" s="221" customFormat="1" ht="15" customHeight="1" x14ac:dyDescent="0.25"/>
    <row r="255" s="221" customFormat="1" ht="15" customHeight="1" x14ac:dyDescent="0.25"/>
    <row r="256" s="221" customFormat="1" ht="15" customHeight="1" x14ac:dyDescent="0.25"/>
    <row r="257" s="221" customFormat="1" ht="15" customHeight="1" x14ac:dyDescent="0.25"/>
    <row r="258" s="221" customFormat="1" ht="15" customHeight="1" x14ac:dyDescent="0.25"/>
    <row r="259" s="221" customFormat="1" ht="15" customHeight="1" x14ac:dyDescent="0.25"/>
    <row r="260" s="221" customFormat="1" ht="15" customHeight="1" x14ac:dyDescent="0.25"/>
    <row r="261" s="221" customFormat="1" ht="15" customHeight="1" x14ac:dyDescent="0.25"/>
    <row r="262" s="221" customFormat="1" ht="15" customHeight="1" x14ac:dyDescent="0.25"/>
    <row r="263" s="221" customFormat="1" ht="15" customHeight="1" x14ac:dyDescent="0.25"/>
    <row r="264" s="221" customFormat="1" ht="15" customHeight="1" x14ac:dyDescent="0.25"/>
    <row r="265" s="221" customFormat="1" ht="15" customHeight="1" x14ac:dyDescent="0.25"/>
    <row r="266" s="221" customFormat="1" ht="15" customHeight="1" x14ac:dyDescent="0.25"/>
    <row r="267" s="221" customFormat="1" ht="15" customHeight="1" x14ac:dyDescent="0.25"/>
    <row r="268" s="221" customFormat="1" ht="15" customHeight="1" x14ac:dyDescent="0.25"/>
    <row r="269" s="221" customFormat="1" ht="15" customHeight="1" x14ac:dyDescent="0.25"/>
    <row r="270" s="221" customFormat="1" ht="15" customHeight="1" x14ac:dyDescent="0.25"/>
    <row r="271" s="221" customFormat="1" ht="15" customHeight="1" x14ac:dyDescent="0.25"/>
    <row r="272" s="221" customFormat="1" ht="15" customHeight="1" x14ac:dyDescent="0.25"/>
    <row r="273" s="221" customFormat="1" ht="15" customHeight="1" x14ac:dyDescent="0.25"/>
    <row r="274" s="221" customFormat="1" ht="15" customHeight="1" x14ac:dyDescent="0.25"/>
    <row r="275" s="221" customFormat="1" ht="15" customHeight="1" x14ac:dyDescent="0.25"/>
    <row r="276" s="221" customFormat="1" ht="15" customHeight="1" x14ac:dyDescent="0.25"/>
    <row r="277" s="221" customFormat="1" ht="15" customHeight="1" x14ac:dyDescent="0.25"/>
    <row r="278" s="221" customFormat="1" ht="15" customHeight="1" x14ac:dyDescent="0.25"/>
    <row r="279" s="221" customFormat="1" ht="15" customHeight="1" x14ac:dyDescent="0.25"/>
    <row r="280" s="221" customFormat="1" ht="15" customHeight="1" x14ac:dyDescent="0.25"/>
    <row r="281" s="221" customFormat="1" ht="15" customHeight="1" x14ac:dyDescent="0.25"/>
    <row r="282" s="221" customFormat="1" ht="15" customHeight="1" x14ac:dyDescent="0.25"/>
    <row r="283" s="221" customFormat="1" ht="15" customHeight="1" x14ac:dyDescent="0.25"/>
    <row r="284" s="221" customFormat="1" ht="15" customHeight="1" x14ac:dyDescent="0.25"/>
    <row r="285" s="221" customFormat="1" ht="15" customHeight="1" x14ac:dyDescent="0.25"/>
    <row r="286" s="221" customFormat="1" ht="15" customHeight="1" x14ac:dyDescent="0.25"/>
    <row r="287" s="221" customFormat="1" ht="15" customHeight="1" x14ac:dyDescent="0.25"/>
    <row r="288" s="221" customFormat="1" ht="15" customHeight="1" x14ac:dyDescent="0.25"/>
    <row r="289" s="221" customFormat="1" ht="15" customHeight="1" x14ac:dyDescent="0.25"/>
    <row r="290" s="221" customFormat="1" ht="15" customHeight="1" x14ac:dyDescent="0.25"/>
    <row r="291" s="221" customFormat="1" ht="15" customHeight="1" x14ac:dyDescent="0.25"/>
    <row r="292" s="221" customFormat="1" ht="15" customHeight="1" x14ac:dyDescent="0.25"/>
    <row r="293" s="221" customFormat="1" ht="15" customHeight="1" x14ac:dyDescent="0.25"/>
    <row r="294" s="221" customFormat="1" ht="15" customHeight="1" x14ac:dyDescent="0.25"/>
    <row r="295" s="221" customFormat="1" ht="15" customHeight="1" x14ac:dyDescent="0.25"/>
    <row r="296" s="221" customFormat="1" ht="15" customHeight="1" x14ac:dyDescent="0.25"/>
    <row r="297" s="221" customFormat="1" ht="15" customHeight="1" x14ac:dyDescent="0.25"/>
    <row r="298" s="221" customFormat="1" ht="15" customHeight="1" x14ac:dyDescent="0.25"/>
    <row r="299" s="221" customFormat="1" ht="15" customHeight="1" x14ac:dyDescent="0.25"/>
    <row r="300" s="221" customFormat="1" ht="15" customHeight="1" x14ac:dyDescent="0.25"/>
    <row r="301" s="221" customFormat="1" ht="15" customHeight="1" x14ac:dyDescent="0.25"/>
    <row r="302" s="221" customFormat="1" ht="15" customHeight="1" x14ac:dyDescent="0.25"/>
    <row r="303" s="221" customFormat="1" ht="15" customHeight="1" x14ac:dyDescent="0.25"/>
    <row r="304" s="221" customFormat="1" ht="15" customHeight="1" x14ac:dyDescent="0.25"/>
    <row r="305" s="221" customFormat="1" ht="15" customHeight="1" x14ac:dyDescent="0.25"/>
    <row r="306" s="221" customFormat="1" ht="15" customHeight="1" x14ac:dyDescent="0.25"/>
    <row r="307" s="221" customFormat="1" ht="15" customHeight="1" x14ac:dyDescent="0.25"/>
    <row r="308" s="221" customFormat="1" ht="15" customHeight="1" x14ac:dyDescent="0.25"/>
    <row r="309" s="221" customFormat="1" ht="15" customHeight="1" x14ac:dyDescent="0.25"/>
    <row r="310" s="221" customFormat="1" ht="15" customHeight="1" x14ac:dyDescent="0.25"/>
    <row r="311" s="221" customFormat="1" ht="15" customHeight="1" x14ac:dyDescent="0.25"/>
    <row r="312" s="221" customFormat="1" ht="15" customHeight="1" x14ac:dyDescent="0.25"/>
    <row r="313" s="221" customFormat="1" ht="15" customHeight="1" x14ac:dyDescent="0.25"/>
    <row r="314" s="221" customFormat="1" ht="15" customHeight="1" x14ac:dyDescent="0.25"/>
    <row r="315" s="221" customFormat="1" ht="15" customHeight="1" x14ac:dyDescent="0.25"/>
    <row r="316" s="221" customFormat="1" ht="15" customHeight="1" x14ac:dyDescent="0.25"/>
    <row r="317" s="221" customFormat="1" ht="15" customHeight="1" x14ac:dyDescent="0.25"/>
    <row r="318" s="221" customFormat="1" ht="15" customHeight="1" x14ac:dyDescent="0.25"/>
    <row r="319" s="221" customFormat="1" ht="15" customHeight="1" x14ac:dyDescent="0.25"/>
    <row r="320" s="221" customFormat="1" ht="15" customHeight="1" x14ac:dyDescent="0.25"/>
    <row r="321" s="221" customFormat="1" ht="15" customHeight="1" x14ac:dyDescent="0.25"/>
    <row r="322" s="221" customFormat="1" ht="15" customHeight="1" x14ac:dyDescent="0.25"/>
    <row r="323" s="221" customFormat="1" ht="15" customHeight="1" x14ac:dyDescent="0.25"/>
    <row r="324" s="221" customFormat="1" ht="15" customHeight="1" x14ac:dyDescent="0.25"/>
    <row r="325" s="221" customFormat="1" ht="15" customHeight="1" x14ac:dyDescent="0.25"/>
    <row r="326" s="221" customFormat="1" ht="15" customHeight="1" x14ac:dyDescent="0.25"/>
    <row r="327" s="221" customFormat="1" ht="15" customHeight="1" x14ac:dyDescent="0.25"/>
    <row r="328" s="221" customFormat="1" ht="15" customHeight="1" x14ac:dyDescent="0.25"/>
    <row r="329" s="221" customFormat="1" ht="15" customHeight="1" x14ac:dyDescent="0.25"/>
    <row r="330" s="221" customFormat="1" ht="15" customHeight="1" x14ac:dyDescent="0.25"/>
    <row r="331" s="221" customFormat="1" ht="15" customHeight="1" x14ac:dyDescent="0.25"/>
    <row r="332" s="221" customFormat="1" ht="15" customHeight="1" x14ac:dyDescent="0.25"/>
    <row r="333" s="221" customFormat="1" ht="15" customHeight="1" x14ac:dyDescent="0.25"/>
    <row r="334" s="221" customFormat="1" ht="15" customHeight="1" x14ac:dyDescent="0.25"/>
    <row r="335" s="221" customFormat="1" ht="15" customHeight="1" x14ac:dyDescent="0.25"/>
    <row r="336" s="221" customFormat="1" ht="15" customHeight="1" x14ac:dyDescent="0.25"/>
    <row r="337" s="221" customFormat="1" ht="15" customHeight="1" x14ac:dyDescent="0.25"/>
    <row r="338" s="221" customFormat="1" ht="15" customHeight="1" x14ac:dyDescent="0.25"/>
    <row r="339" s="221" customFormat="1" ht="15" customHeight="1" x14ac:dyDescent="0.25"/>
    <row r="340" s="221" customFormat="1" ht="15" customHeight="1" x14ac:dyDescent="0.25"/>
    <row r="341" s="221" customFormat="1" ht="15" customHeight="1" x14ac:dyDescent="0.25"/>
    <row r="342" s="221" customFormat="1" ht="15" customHeight="1" x14ac:dyDescent="0.25"/>
    <row r="343" s="221" customFormat="1" ht="15" customHeight="1" x14ac:dyDescent="0.25"/>
    <row r="344" s="221" customFormat="1" ht="15" customHeight="1" x14ac:dyDescent="0.25"/>
    <row r="345" s="221" customFormat="1" ht="15" customHeight="1" x14ac:dyDescent="0.25"/>
    <row r="346" s="221" customFormat="1" ht="15" customHeight="1" x14ac:dyDescent="0.25"/>
    <row r="347" s="221" customFormat="1" ht="15" customHeight="1" x14ac:dyDescent="0.25"/>
    <row r="348" s="221" customFormat="1" ht="15" customHeight="1" x14ac:dyDescent="0.25"/>
    <row r="349" s="221" customFormat="1" ht="15" customHeight="1" x14ac:dyDescent="0.25"/>
    <row r="350" s="221" customFormat="1" ht="15" customHeight="1" x14ac:dyDescent="0.25"/>
    <row r="351" s="221" customFormat="1" ht="15" customHeight="1" x14ac:dyDescent="0.25"/>
    <row r="352" s="221" customFormat="1" ht="15" customHeight="1" x14ac:dyDescent="0.25"/>
    <row r="353" s="221" customFormat="1" ht="15" customHeight="1" x14ac:dyDescent="0.25"/>
    <row r="354" s="221" customFormat="1" ht="15" customHeight="1" x14ac:dyDescent="0.25"/>
    <row r="355" s="221" customFormat="1" ht="15" customHeight="1" x14ac:dyDescent="0.25"/>
    <row r="356" s="221" customFormat="1" ht="15" customHeight="1" x14ac:dyDescent="0.25"/>
    <row r="357" s="221" customFormat="1" ht="15" customHeight="1" x14ac:dyDescent="0.25"/>
    <row r="358" s="221" customFormat="1" ht="15" customHeight="1" x14ac:dyDescent="0.25"/>
    <row r="359" s="221" customFormat="1" ht="15" customHeight="1" x14ac:dyDescent="0.25"/>
    <row r="360" s="221" customFormat="1" ht="15" customHeight="1" x14ac:dyDescent="0.25"/>
    <row r="361" s="221" customFormat="1" ht="15" customHeight="1" x14ac:dyDescent="0.25"/>
    <row r="362" s="221" customFormat="1" ht="15" customHeight="1" x14ac:dyDescent="0.25"/>
    <row r="363" s="221" customFormat="1" ht="15" customHeight="1" x14ac:dyDescent="0.25"/>
    <row r="364" s="221" customFormat="1" ht="15" customHeight="1" x14ac:dyDescent="0.25"/>
    <row r="365" s="221" customFormat="1" ht="15" customHeight="1" x14ac:dyDescent="0.25"/>
    <row r="366" s="221" customFormat="1" ht="15" customHeight="1" x14ac:dyDescent="0.25"/>
    <row r="367" s="221" customFormat="1" ht="15" customHeight="1" x14ac:dyDescent="0.25"/>
    <row r="368" s="221" customFormat="1" ht="15" customHeight="1" x14ac:dyDescent="0.25"/>
    <row r="369" s="221" customFormat="1" ht="15" customHeight="1" x14ac:dyDescent="0.25"/>
    <row r="370" s="221" customFormat="1" ht="15" customHeight="1" x14ac:dyDescent="0.25"/>
    <row r="371" s="221" customFormat="1" ht="15" customHeight="1" x14ac:dyDescent="0.25"/>
    <row r="372" s="221" customFormat="1" ht="15" customHeight="1" x14ac:dyDescent="0.25"/>
    <row r="373" s="221" customFormat="1" ht="15" customHeight="1" x14ac:dyDescent="0.25"/>
    <row r="374" s="221" customFormat="1" ht="15" customHeight="1" x14ac:dyDescent="0.25"/>
    <row r="375" s="221" customFormat="1" ht="15" customHeight="1" x14ac:dyDescent="0.25"/>
    <row r="376" s="221" customFormat="1" ht="15" customHeight="1" x14ac:dyDescent="0.25"/>
    <row r="377" s="221" customFormat="1" ht="15" customHeight="1" x14ac:dyDescent="0.25"/>
    <row r="378" s="221" customFormat="1" ht="15" customHeight="1" x14ac:dyDescent="0.25"/>
    <row r="379" s="221" customFormat="1" ht="15" customHeight="1" x14ac:dyDescent="0.25"/>
    <row r="380" s="221" customFormat="1" ht="15" customHeight="1" x14ac:dyDescent="0.25"/>
    <row r="381" s="221" customFormat="1" ht="15" customHeight="1" x14ac:dyDescent="0.25"/>
    <row r="382" s="221" customFormat="1" ht="15" customHeight="1" x14ac:dyDescent="0.25"/>
    <row r="383" s="221" customFormat="1" ht="15" customHeight="1" x14ac:dyDescent="0.25"/>
    <row r="384" s="221" customFormat="1" ht="15" customHeight="1" x14ac:dyDescent="0.25"/>
    <row r="385" s="221" customFormat="1" ht="15" customHeight="1" x14ac:dyDescent="0.25"/>
    <row r="386" s="221" customFormat="1" ht="15" customHeight="1" x14ac:dyDescent="0.25"/>
    <row r="387" s="221" customFormat="1" ht="15" customHeight="1" x14ac:dyDescent="0.25"/>
    <row r="388" s="221" customFormat="1" ht="15" customHeight="1" x14ac:dyDescent="0.25"/>
    <row r="389" s="221" customFormat="1" ht="15" customHeight="1" x14ac:dyDescent="0.25"/>
    <row r="390" s="221" customFormat="1" ht="15" customHeight="1" x14ac:dyDescent="0.25"/>
    <row r="391" s="221" customFormat="1" ht="15" customHeight="1" x14ac:dyDescent="0.25"/>
    <row r="392" s="221" customFormat="1" ht="15" customHeight="1" x14ac:dyDescent="0.25"/>
    <row r="393" s="221" customFormat="1" ht="15" customHeight="1" x14ac:dyDescent="0.25"/>
    <row r="394" s="221" customFormat="1" ht="15" customHeight="1" x14ac:dyDescent="0.25"/>
    <row r="395" s="221" customFormat="1" ht="15" customHeight="1" x14ac:dyDescent="0.25"/>
    <row r="396" s="221" customFormat="1" ht="15" customHeight="1" x14ac:dyDescent="0.25"/>
    <row r="397" s="221" customFormat="1" ht="15" customHeight="1" x14ac:dyDescent="0.25"/>
    <row r="398" s="221" customFormat="1" ht="15" customHeight="1" x14ac:dyDescent="0.25"/>
    <row r="399" s="221" customFormat="1" ht="15" customHeight="1" x14ac:dyDescent="0.25"/>
    <row r="400" s="221" customFormat="1" ht="15" customHeight="1" x14ac:dyDescent="0.25"/>
    <row r="401" s="221" customFormat="1" ht="15" customHeight="1" x14ac:dyDescent="0.25"/>
    <row r="402" s="221" customFormat="1" ht="15" customHeight="1" x14ac:dyDescent="0.25"/>
    <row r="403" s="221" customFormat="1" ht="15" customHeight="1" x14ac:dyDescent="0.25"/>
    <row r="404" s="221" customFormat="1" ht="15" customHeight="1" x14ac:dyDescent="0.25"/>
    <row r="405" s="221" customFormat="1" ht="15" customHeight="1" x14ac:dyDescent="0.25"/>
    <row r="406" s="221" customFormat="1" ht="15" customHeight="1" x14ac:dyDescent="0.25"/>
    <row r="407" s="221" customFormat="1" ht="15" customHeight="1" x14ac:dyDescent="0.25"/>
    <row r="408" s="221" customFormat="1" ht="15" customHeight="1" x14ac:dyDescent="0.25"/>
    <row r="409" s="221" customFormat="1" ht="15" customHeight="1" x14ac:dyDescent="0.25"/>
    <row r="410" s="221" customFormat="1" ht="15" customHeight="1" x14ac:dyDescent="0.25"/>
    <row r="411" s="221" customFormat="1" ht="15" customHeight="1" x14ac:dyDescent="0.25"/>
    <row r="412" s="221" customFormat="1" ht="15" customHeight="1" x14ac:dyDescent="0.25"/>
    <row r="413" s="221" customFormat="1" ht="15" customHeight="1" x14ac:dyDescent="0.25"/>
    <row r="414" s="221" customFormat="1" ht="15" customHeight="1" x14ac:dyDescent="0.25"/>
    <row r="415" s="221" customFormat="1" ht="15" customHeight="1" x14ac:dyDescent="0.25"/>
    <row r="416" s="221" customFormat="1" ht="15" customHeight="1" x14ac:dyDescent="0.25"/>
    <row r="417" s="221" customFormat="1" ht="15" customHeight="1" x14ac:dyDescent="0.25"/>
    <row r="418" s="221" customFormat="1" ht="15" customHeight="1" x14ac:dyDescent="0.25"/>
    <row r="419" s="221" customFormat="1" ht="15" customHeight="1" x14ac:dyDescent="0.25"/>
    <row r="420" s="221" customFormat="1" ht="15" customHeight="1" x14ac:dyDescent="0.25"/>
    <row r="421" s="221" customFormat="1" ht="15" customHeight="1" x14ac:dyDescent="0.25"/>
    <row r="422" s="221" customFormat="1" ht="15" customHeight="1" x14ac:dyDescent="0.25"/>
    <row r="423" s="221" customFormat="1" ht="15" customHeight="1" x14ac:dyDescent="0.25"/>
    <row r="424" s="221" customFormat="1" ht="15" customHeight="1" x14ac:dyDescent="0.25"/>
    <row r="425" s="221" customFormat="1" ht="15" customHeight="1" x14ac:dyDescent="0.25"/>
    <row r="426" s="221" customFormat="1" ht="15" customHeight="1" x14ac:dyDescent="0.25"/>
    <row r="427" s="221" customFormat="1" ht="15" customHeight="1" x14ac:dyDescent="0.25"/>
    <row r="428" s="221" customFormat="1" ht="15" customHeight="1" x14ac:dyDescent="0.25"/>
    <row r="429" s="221" customFormat="1" ht="15" customHeight="1" x14ac:dyDescent="0.25"/>
    <row r="430" s="221" customFormat="1" ht="15" customHeight="1" x14ac:dyDescent="0.25"/>
    <row r="431" s="221" customFormat="1" ht="15" customHeight="1" x14ac:dyDescent="0.25"/>
    <row r="432" s="221" customFormat="1" ht="15" customHeight="1" x14ac:dyDescent="0.25"/>
    <row r="433" s="221" customFormat="1" ht="15" customHeight="1" x14ac:dyDescent="0.25"/>
    <row r="434" s="221" customFormat="1" ht="15" customHeight="1" x14ac:dyDescent="0.25"/>
    <row r="435" s="221" customFormat="1" ht="15" customHeight="1" x14ac:dyDescent="0.25"/>
    <row r="436" s="221" customFormat="1" ht="15" customHeight="1" x14ac:dyDescent="0.25"/>
    <row r="437" s="221" customFormat="1" ht="15" customHeight="1" x14ac:dyDescent="0.25"/>
    <row r="438" s="221" customFormat="1" ht="15" customHeight="1" x14ac:dyDescent="0.25"/>
    <row r="439" s="221" customFormat="1" ht="15" customHeight="1" x14ac:dyDescent="0.25"/>
    <row r="440" s="221" customFormat="1" ht="15" customHeight="1" x14ac:dyDescent="0.25"/>
    <row r="441" s="221" customFormat="1" ht="15" customHeight="1" x14ac:dyDescent="0.25"/>
    <row r="442" s="221" customFormat="1" ht="15" customHeight="1" x14ac:dyDescent="0.25"/>
    <row r="443" s="221" customFormat="1" ht="15" customHeight="1" x14ac:dyDescent="0.25"/>
    <row r="444" s="221" customFormat="1" ht="15" customHeight="1" x14ac:dyDescent="0.25"/>
    <row r="445" s="221" customFormat="1" ht="15" customHeight="1" x14ac:dyDescent="0.25"/>
    <row r="446" s="221" customFormat="1" ht="15" customHeight="1" x14ac:dyDescent="0.25"/>
    <row r="447" s="221" customFormat="1" ht="15" customHeight="1" x14ac:dyDescent="0.25"/>
    <row r="448" s="221" customFormat="1" ht="15" customHeight="1" x14ac:dyDescent="0.25"/>
    <row r="449" s="221" customFormat="1" ht="15" customHeight="1" x14ac:dyDescent="0.25"/>
    <row r="450" s="221" customFormat="1" ht="15" customHeight="1" x14ac:dyDescent="0.25"/>
    <row r="451" s="221" customFormat="1" ht="15" customHeight="1" x14ac:dyDescent="0.25"/>
    <row r="452" s="221" customFormat="1" ht="15" customHeight="1" x14ac:dyDescent="0.25"/>
    <row r="453" s="221" customFormat="1" ht="15" customHeight="1" x14ac:dyDescent="0.25"/>
    <row r="454" s="221" customFormat="1" ht="15" customHeight="1" x14ac:dyDescent="0.25"/>
    <row r="455" s="221" customFormat="1" ht="15" customHeight="1" x14ac:dyDescent="0.25"/>
    <row r="456" s="221" customFormat="1" ht="15" customHeight="1" x14ac:dyDescent="0.25"/>
    <row r="457" s="221" customFormat="1" ht="15" customHeight="1" x14ac:dyDescent="0.25"/>
    <row r="458" s="221" customFormat="1" ht="15" customHeight="1" x14ac:dyDescent="0.25"/>
    <row r="459" s="221" customFormat="1" ht="15" customHeight="1" x14ac:dyDescent="0.25"/>
    <row r="460" s="221" customFormat="1" ht="15" customHeight="1" x14ac:dyDescent="0.25"/>
    <row r="461" s="221" customFormat="1" ht="15" customHeight="1" x14ac:dyDescent="0.25"/>
    <row r="462" s="221" customFormat="1" ht="15" customHeight="1" x14ac:dyDescent="0.25"/>
    <row r="463" s="221" customFormat="1" ht="15" customHeight="1" x14ac:dyDescent="0.25"/>
    <row r="464" s="221" customFormat="1" ht="15" customHeight="1" x14ac:dyDescent="0.25"/>
    <row r="465" s="221" customFormat="1" ht="15" customHeight="1" x14ac:dyDescent="0.25"/>
    <row r="466" s="221" customFormat="1" ht="15" customHeight="1" x14ac:dyDescent="0.25"/>
    <row r="467" s="221" customFormat="1" ht="15" customHeight="1" x14ac:dyDescent="0.25"/>
    <row r="468" s="221" customFormat="1" ht="15" customHeight="1" x14ac:dyDescent="0.25"/>
    <row r="469" s="221" customFormat="1" ht="15" customHeight="1" x14ac:dyDescent="0.25"/>
    <row r="470" s="221" customFormat="1" ht="15" customHeight="1" x14ac:dyDescent="0.25"/>
    <row r="471" s="221" customFormat="1" ht="15" customHeight="1" x14ac:dyDescent="0.25"/>
    <row r="472" s="221" customFormat="1" ht="15" customHeight="1" x14ac:dyDescent="0.25"/>
    <row r="473" s="221" customFormat="1" ht="15" customHeight="1" x14ac:dyDescent="0.25"/>
    <row r="474" s="221" customFormat="1" ht="15" customHeight="1" x14ac:dyDescent="0.25"/>
    <row r="475" s="221" customFormat="1" ht="15" customHeight="1" x14ac:dyDescent="0.25"/>
    <row r="476" s="221" customFormat="1" ht="15" customHeight="1" x14ac:dyDescent="0.25"/>
    <row r="477" s="221" customFormat="1" ht="15" customHeight="1" x14ac:dyDescent="0.25"/>
    <row r="478" s="221" customFormat="1" ht="15" customHeight="1" x14ac:dyDescent="0.25"/>
    <row r="479" s="221" customFormat="1" ht="15" customHeight="1" x14ac:dyDescent="0.25"/>
    <row r="480" s="221" customFormat="1" ht="15" customHeight="1" x14ac:dyDescent="0.25"/>
    <row r="481" s="221" customFormat="1" ht="15" customHeight="1" x14ac:dyDescent="0.25"/>
    <row r="482" s="221" customFormat="1" ht="15" customHeight="1" x14ac:dyDescent="0.25"/>
    <row r="483" s="221" customFormat="1" ht="15" customHeight="1" x14ac:dyDescent="0.25"/>
    <row r="484" s="221" customFormat="1" ht="15" customHeight="1" x14ac:dyDescent="0.25"/>
    <row r="485" s="221" customFormat="1" ht="15" customHeight="1" x14ac:dyDescent="0.25"/>
    <row r="486" s="221" customFormat="1" ht="15" customHeight="1" x14ac:dyDescent="0.25"/>
    <row r="487" s="221" customFormat="1" ht="15" customHeight="1" x14ac:dyDescent="0.25"/>
    <row r="488" s="221" customFormat="1" ht="15" customHeight="1" x14ac:dyDescent="0.25"/>
    <row r="489" s="221" customFormat="1" ht="15" customHeight="1" x14ac:dyDescent="0.25"/>
    <row r="490" s="221" customFormat="1" ht="15" customHeight="1" x14ac:dyDescent="0.25"/>
    <row r="491" s="221" customFormat="1" ht="15" customHeight="1" x14ac:dyDescent="0.25"/>
    <row r="492" s="221" customFormat="1" ht="15" customHeight="1" x14ac:dyDescent="0.25"/>
    <row r="493" s="221" customFormat="1" ht="15" customHeight="1" x14ac:dyDescent="0.25"/>
    <row r="494" s="221" customFormat="1" ht="15" customHeight="1" x14ac:dyDescent="0.25"/>
    <row r="495" s="221" customFormat="1" ht="15" customHeight="1" x14ac:dyDescent="0.25"/>
    <row r="496" s="221" customFormat="1" ht="15" customHeight="1" x14ac:dyDescent="0.25"/>
    <row r="497" s="221" customFormat="1" ht="15" customHeight="1" x14ac:dyDescent="0.25"/>
    <row r="498" s="221" customFormat="1" ht="15" customHeight="1" x14ac:dyDescent="0.25"/>
    <row r="499" s="221" customFormat="1" ht="15" customHeight="1" x14ac:dyDescent="0.25"/>
    <row r="500" s="221" customFormat="1" ht="15" customHeight="1" x14ac:dyDescent="0.25"/>
    <row r="501" s="221" customFormat="1" ht="15" customHeight="1" x14ac:dyDescent="0.25"/>
    <row r="502" s="221" customFormat="1" ht="15" customHeight="1" x14ac:dyDescent="0.25"/>
    <row r="503" s="221" customFormat="1" ht="15" customHeight="1" x14ac:dyDescent="0.25"/>
    <row r="504" s="221" customFormat="1" ht="15" customHeight="1" x14ac:dyDescent="0.25"/>
    <row r="505" s="221" customFormat="1" ht="15" customHeight="1" x14ac:dyDescent="0.25"/>
    <row r="506" s="221" customFormat="1" ht="15" customHeight="1" x14ac:dyDescent="0.25"/>
    <row r="507" s="221" customFormat="1" ht="15" customHeight="1" x14ac:dyDescent="0.25"/>
    <row r="508" s="221" customFormat="1" ht="15" customHeight="1" x14ac:dyDescent="0.25"/>
    <row r="509" s="221" customFormat="1" ht="15" customHeight="1" x14ac:dyDescent="0.25"/>
    <row r="510" s="221" customFormat="1" ht="15" customHeight="1" x14ac:dyDescent="0.25"/>
    <row r="511" s="221" customFormat="1" ht="15" customHeight="1" x14ac:dyDescent="0.25"/>
    <row r="512" s="221" customFormat="1" ht="15" customHeight="1" x14ac:dyDescent="0.25"/>
    <row r="513" s="221" customFormat="1" ht="15" customHeight="1" x14ac:dyDescent="0.25"/>
    <row r="514" s="221" customFormat="1" ht="15" customHeight="1" x14ac:dyDescent="0.25"/>
    <row r="515" s="221" customFormat="1" ht="15" customHeight="1" x14ac:dyDescent="0.25"/>
    <row r="516" s="221" customFormat="1" ht="15" customHeight="1" x14ac:dyDescent="0.25"/>
    <row r="517" s="221" customFormat="1" ht="15" customHeight="1" x14ac:dyDescent="0.25"/>
    <row r="518" s="221" customFormat="1" ht="15" customHeight="1" x14ac:dyDescent="0.25"/>
    <row r="519" s="221" customFormat="1" ht="15" customHeight="1" x14ac:dyDescent="0.25"/>
    <row r="520" s="221" customFormat="1" ht="15" customHeight="1" x14ac:dyDescent="0.25"/>
    <row r="521" s="221" customFormat="1" ht="15" customHeight="1" x14ac:dyDescent="0.25"/>
    <row r="522" s="221" customFormat="1" ht="15" customHeight="1" x14ac:dyDescent="0.25"/>
    <row r="523" s="221" customFormat="1" ht="15" customHeight="1" x14ac:dyDescent="0.25"/>
    <row r="524" s="221" customFormat="1" ht="15" customHeight="1" x14ac:dyDescent="0.25"/>
    <row r="525" s="221" customFormat="1" ht="15" customHeight="1" x14ac:dyDescent="0.25"/>
    <row r="526" s="221" customFormat="1" ht="15" customHeight="1" x14ac:dyDescent="0.25"/>
    <row r="527" s="221" customFormat="1" ht="15" customHeight="1" x14ac:dyDescent="0.25"/>
    <row r="528" s="221" customFormat="1" ht="15" customHeight="1" x14ac:dyDescent="0.25"/>
    <row r="529" s="221" customFormat="1" ht="15" customHeight="1" x14ac:dyDescent="0.25"/>
    <row r="530" s="221" customFormat="1" ht="15" customHeight="1" x14ac:dyDescent="0.25"/>
    <row r="531" s="221" customFormat="1" ht="15" customHeight="1" x14ac:dyDescent="0.25"/>
    <row r="532" s="221" customFormat="1" ht="15" customHeight="1" x14ac:dyDescent="0.25"/>
    <row r="533" s="221" customFormat="1" ht="15" customHeight="1" x14ac:dyDescent="0.25"/>
    <row r="534" s="221" customFormat="1" ht="15" customHeight="1" x14ac:dyDescent="0.25"/>
    <row r="535" s="221" customFormat="1" ht="15" customHeight="1" x14ac:dyDescent="0.25"/>
    <row r="536" s="221" customFormat="1" ht="15" customHeight="1" x14ac:dyDescent="0.25"/>
    <row r="537" s="221" customFormat="1" ht="15" customHeight="1" x14ac:dyDescent="0.25"/>
    <row r="538" s="221" customFormat="1" ht="15" customHeight="1" x14ac:dyDescent="0.25"/>
    <row r="539" s="221" customFormat="1" ht="15" customHeight="1" x14ac:dyDescent="0.25"/>
    <row r="540" s="221" customFormat="1" ht="15" customHeight="1" x14ac:dyDescent="0.25"/>
    <row r="541" s="221" customFormat="1" ht="15" customHeight="1" x14ac:dyDescent="0.25"/>
    <row r="542" s="221" customFormat="1" ht="15" customHeight="1" x14ac:dyDescent="0.25"/>
    <row r="543" s="221" customFormat="1" ht="15" customHeight="1" x14ac:dyDescent="0.25"/>
    <row r="544" s="221" customFormat="1" ht="15" customHeight="1" x14ac:dyDescent="0.25"/>
    <row r="545" s="221" customFormat="1" ht="15" customHeight="1" x14ac:dyDescent="0.25"/>
    <row r="546" s="221" customFormat="1" ht="15" customHeight="1" x14ac:dyDescent="0.25"/>
    <row r="547" s="221" customFormat="1" ht="15" customHeight="1" x14ac:dyDescent="0.25"/>
    <row r="548" s="221" customFormat="1" ht="15" customHeight="1" x14ac:dyDescent="0.25"/>
    <row r="549" s="221" customFormat="1" ht="15" customHeight="1" x14ac:dyDescent="0.25"/>
    <row r="550" s="221" customFormat="1" ht="15" customHeight="1" x14ac:dyDescent="0.25"/>
    <row r="551" s="221" customFormat="1" ht="15" customHeight="1" x14ac:dyDescent="0.25"/>
    <row r="552" s="221" customFormat="1" ht="15" customHeight="1" x14ac:dyDescent="0.25"/>
    <row r="553" s="221" customFormat="1" ht="15" customHeight="1" x14ac:dyDescent="0.25"/>
    <row r="554" s="221" customFormat="1" ht="15" customHeight="1" x14ac:dyDescent="0.25"/>
    <row r="555" s="221" customFormat="1" ht="15" customHeight="1" x14ac:dyDescent="0.25"/>
    <row r="556" s="221" customFormat="1" ht="15" customHeight="1" x14ac:dyDescent="0.25"/>
    <row r="557" s="221" customFormat="1" ht="15" customHeight="1" x14ac:dyDescent="0.25"/>
    <row r="558" s="221" customFormat="1" ht="15" customHeight="1" x14ac:dyDescent="0.25"/>
    <row r="559" s="221" customFormat="1" ht="15" customHeight="1" x14ac:dyDescent="0.25"/>
    <row r="560" s="221" customFormat="1" ht="15" customHeight="1" x14ac:dyDescent="0.25"/>
    <row r="561" s="221" customFormat="1" ht="15" customHeight="1" x14ac:dyDescent="0.25"/>
    <row r="562" s="221" customFormat="1" ht="15" customHeight="1" x14ac:dyDescent="0.25"/>
    <row r="563" s="221" customFormat="1" ht="15" customHeight="1" x14ac:dyDescent="0.25"/>
    <row r="564" s="221" customFormat="1" ht="15" customHeight="1" x14ac:dyDescent="0.25"/>
    <row r="565" s="221" customFormat="1" ht="15" customHeight="1" x14ac:dyDescent="0.25"/>
    <row r="566" s="221" customFormat="1" ht="15" customHeight="1" x14ac:dyDescent="0.25"/>
    <row r="567" s="221" customFormat="1" ht="15" customHeight="1" x14ac:dyDescent="0.25"/>
    <row r="568" s="221" customFormat="1" ht="15" customHeight="1" x14ac:dyDescent="0.25"/>
    <row r="569" s="221" customFormat="1" ht="15" customHeight="1" x14ac:dyDescent="0.25"/>
    <row r="570" s="221" customFormat="1" ht="15" customHeight="1" x14ac:dyDescent="0.25"/>
    <row r="571" s="221" customFormat="1" ht="15" customHeight="1" x14ac:dyDescent="0.25"/>
    <row r="572" s="221" customFormat="1" ht="15" customHeight="1" x14ac:dyDescent="0.25"/>
    <row r="573" s="221" customFormat="1" ht="15" customHeight="1" x14ac:dyDescent="0.25"/>
    <row r="574" s="221" customFormat="1" ht="15" customHeight="1" x14ac:dyDescent="0.25"/>
    <row r="575" s="221" customFormat="1" ht="15" customHeight="1" x14ac:dyDescent="0.25"/>
    <row r="576" s="221" customFormat="1" ht="15" customHeight="1" x14ac:dyDescent="0.25"/>
    <row r="577" s="221" customFormat="1" ht="15" customHeight="1" x14ac:dyDescent="0.25"/>
    <row r="578" s="221" customFormat="1" ht="15" customHeight="1" x14ac:dyDescent="0.25"/>
    <row r="579" s="221" customFormat="1" ht="15" customHeight="1" x14ac:dyDescent="0.25"/>
    <row r="580" s="221" customFormat="1" ht="15" customHeight="1" x14ac:dyDescent="0.25"/>
    <row r="581" s="221" customFormat="1" ht="15" customHeight="1" x14ac:dyDescent="0.25"/>
    <row r="582" s="221" customFormat="1" ht="15" customHeight="1" x14ac:dyDescent="0.25"/>
    <row r="583" s="221" customFormat="1" ht="15" customHeight="1" x14ac:dyDescent="0.25"/>
    <row r="584" s="221" customFormat="1" ht="15" customHeight="1" x14ac:dyDescent="0.25"/>
    <row r="585" s="221" customFormat="1" ht="15" customHeight="1" x14ac:dyDescent="0.25"/>
    <row r="586" s="221" customFormat="1" ht="15" customHeight="1" x14ac:dyDescent="0.25"/>
    <row r="587" s="221" customFormat="1" ht="15" customHeight="1" x14ac:dyDescent="0.25"/>
    <row r="588" s="221" customFormat="1" ht="15" customHeight="1" x14ac:dyDescent="0.25"/>
    <row r="589" s="221" customFormat="1" ht="15" customHeight="1" x14ac:dyDescent="0.25"/>
    <row r="590" s="221" customFormat="1" ht="15" customHeight="1" x14ac:dyDescent="0.25"/>
    <row r="591" s="221" customFormat="1" ht="15" customHeight="1" x14ac:dyDescent="0.25"/>
    <row r="592" s="221" customFormat="1" ht="15" customHeight="1" x14ac:dyDescent="0.25"/>
    <row r="593" s="221" customFormat="1" ht="15" customHeight="1" x14ac:dyDescent="0.25"/>
    <row r="594" s="221" customFormat="1" ht="15" customHeight="1" x14ac:dyDescent="0.25"/>
    <row r="595" s="221" customFormat="1" ht="15" customHeight="1" x14ac:dyDescent="0.25"/>
    <row r="596" s="221" customFormat="1" ht="15" customHeight="1" x14ac:dyDescent="0.25"/>
    <row r="597" s="221" customFormat="1" ht="15" customHeight="1" x14ac:dyDescent="0.25"/>
    <row r="598" s="221" customFormat="1" ht="15" customHeight="1" x14ac:dyDescent="0.25"/>
    <row r="599" s="221" customFormat="1" ht="15" customHeight="1" x14ac:dyDescent="0.25"/>
    <row r="600" s="221" customFormat="1" ht="15" customHeight="1" x14ac:dyDescent="0.25"/>
    <row r="601" s="221" customFormat="1" ht="15" customHeight="1" x14ac:dyDescent="0.25"/>
    <row r="602" s="221" customFormat="1" ht="15" customHeight="1" x14ac:dyDescent="0.25"/>
    <row r="603" s="221" customFormat="1" ht="15" customHeight="1" x14ac:dyDescent="0.25"/>
    <row r="604" s="221" customFormat="1" ht="15" customHeight="1" x14ac:dyDescent="0.25"/>
    <row r="605" s="221" customFormat="1" ht="15" customHeight="1" x14ac:dyDescent="0.25"/>
    <row r="606" s="221" customFormat="1" ht="15" customHeight="1" x14ac:dyDescent="0.25"/>
    <row r="607" s="221" customFormat="1" ht="15" customHeight="1" x14ac:dyDescent="0.25"/>
    <row r="608" s="221" customFormat="1" ht="15" customHeight="1" x14ac:dyDescent="0.25"/>
    <row r="609" s="221" customFormat="1" ht="15" customHeight="1" x14ac:dyDescent="0.25"/>
    <row r="610" s="221" customFormat="1" ht="15" customHeight="1" x14ac:dyDescent="0.25"/>
    <row r="611" s="221" customFormat="1" ht="15" customHeight="1" x14ac:dyDescent="0.25"/>
    <row r="612" s="221" customFormat="1" ht="15" customHeight="1" x14ac:dyDescent="0.25"/>
    <row r="613" s="221" customFormat="1" ht="15" customHeight="1" x14ac:dyDescent="0.25"/>
    <row r="614" s="221" customFormat="1" ht="15" customHeight="1" x14ac:dyDescent="0.25"/>
    <row r="615" s="221" customFormat="1" ht="15" customHeight="1" x14ac:dyDescent="0.25"/>
    <row r="616" s="221" customFormat="1" ht="15" customHeight="1" x14ac:dyDescent="0.25"/>
    <row r="617" s="221" customFormat="1" ht="15" customHeight="1" x14ac:dyDescent="0.25"/>
    <row r="618" s="221" customFormat="1" ht="15" customHeight="1" x14ac:dyDescent="0.25"/>
    <row r="619" s="221" customFormat="1" ht="15" customHeight="1" x14ac:dyDescent="0.25"/>
    <row r="620" s="221" customFormat="1" ht="15" customHeight="1" x14ac:dyDescent="0.25"/>
    <row r="621" s="221" customFormat="1" ht="15" customHeight="1" x14ac:dyDescent="0.25"/>
    <row r="622" s="221" customFormat="1" ht="15" customHeight="1" x14ac:dyDescent="0.25"/>
    <row r="623" s="221" customFormat="1" ht="15" customHeight="1" x14ac:dyDescent="0.25"/>
    <row r="624" s="221" customFormat="1" ht="15" customHeight="1" x14ac:dyDescent="0.25"/>
    <row r="625" s="221" customFormat="1" ht="15" customHeight="1" x14ac:dyDescent="0.25"/>
    <row r="626" s="221" customFormat="1" ht="15" customHeight="1" x14ac:dyDescent="0.25"/>
    <row r="627" s="221" customFormat="1" ht="15" customHeight="1" x14ac:dyDescent="0.25"/>
    <row r="628" s="221" customFormat="1" ht="15" customHeight="1" x14ac:dyDescent="0.25"/>
    <row r="629" s="221" customFormat="1" ht="15" customHeight="1" x14ac:dyDescent="0.25"/>
    <row r="630" s="221" customFormat="1" ht="15" customHeight="1" x14ac:dyDescent="0.25"/>
    <row r="631" s="221" customFormat="1" ht="15" customHeight="1" x14ac:dyDescent="0.25"/>
    <row r="632" s="221" customFormat="1" ht="15" customHeight="1" x14ac:dyDescent="0.25"/>
    <row r="633" s="221" customFormat="1" ht="15" customHeight="1" x14ac:dyDescent="0.25"/>
    <row r="634" s="221" customFormat="1" ht="15" customHeight="1" x14ac:dyDescent="0.25"/>
    <row r="635" s="221" customFormat="1" ht="15" customHeight="1" x14ac:dyDescent="0.25"/>
    <row r="636" s="221" customFormat="1" ht="15" customHeight="1" x14ac:dyDescent="0.25"/>
    <row r="637" s="221" customFormat="1" ht="15" customHeight="1" x14ac:dyDescent="0.25"/>
    <row r="638" s="221" customFormat="1" ht="15" customHeight="1" x14ac:dyDescent="0.25"/>
    <row r="639" s="221" customFormat="1" ht="15" customHeight="1" x14ac:dyDescent="0.25"/>
    <row r="640" s="221" customFormat="1" ht="15" customHeight="1" x14ac:dyDescent="0.25"/>
    <row r="641" s="221" customFormat="1" ht="15" customHeight="1" x14ac:dyDescent="0.25"/>
    <row r="642" s="221" customFormat="1" ht="15" customHeight="1" x14ac:dyDescent="0.25"/>
    <row r="643" s="221" customFormat="1" ht="15" customHeight="1" x14ac:dyDescent="0.25"/>
    <row r="644" s="221" customFormat="1" ht="15" customHeight="1" x14ac:dyDescent="0.25"/>
    <row r="645" s="221" customFormat="1" ht="15" customHeight="1" x14ac:dyDescent="0.25"/>
    <row r="646" s="221" customFormat="1" ht="15" customHeight="1" x14ac:dyDescent="0.25"/>
    <row r="647" s="221" customFormat="1" ht="15" customHeight="1" x14ac:dyDescent="0.25"/>
    <row r="648" s="221" customFormat="1" ht="15" customHeight="1" x14ac:dyDescent="0.25"/>
    <row r="649" s="221" customFormat="1" ht="15" customHeight="1" x14ac:dyDescent="0.25"/>
    <row r="650" s="221" customFormat="1" ht="15" customHeight="1" x14ac:dyDescent="0.25"/>
    <row r="651" s="221" customFormat="1" ht="15" customHeight="1" x14ac:dyDescent="0.25"/>
    <row r="652" s="221" customFormat="1" ht="15" customHeight="1" x14ac:dyDescent="0.25"/>
    <row r="653" s="221" customFormat="1" ht="15" customHeight="1" x14ac:dyDescent="0.25"/>
    <row r="654" s="221" customFormat="1" ht="15" customHeight="1" x14ac:dyDescent="0.25"/>
    <row r="655" s="221" customFormat="1" ht="15" customHeight="1" x14ac:dyDescent="0.25"/>
    <row r="656" s="221" customFormat="1" ht="15" customHeight="1" x14ac:dyDescent="0.25"/>
    <row r="657" s="221" customFormat="1" ht="15" customHeight="1" x14ac:dyDescent="0.25"/>
    <row r="658" s="221" customFormat="1" ht="15" customHeight="1" x14ac:dyDescent="0.25"/>
    <row r="659" s="221" customFormat="1" ht="15" customHeight="1" x14ac:dyDescent="0.25"/>
    <row r="660" s="221" customFormat="1" ht="15" customHeight="1" x14ac:dyDescent="0.25"/>
    <row r="661" s="221" customFormat="1" ht="15" customHeight="1" x14ac:dyDescent="0.25"/>
    <row r="662" s="221" customFormat="1" ht="15" customHeight="1" x14ac:dyDescent="0.25"/>
    <row r="663" s="221" customFormat="1" ht="15" customHeight="1" x14ac:dyDescent="0.25"/>
    <row r="664" s="221" customFormat="1" ht="15" customHeight="1" x14ac:dyDescent="0.25"/>
    <row r="665" s="221" customFormat="1" ht="15" customHeight="1" x14ac:dyDescent="0.25"/>
    <row r="666" s="221" customFormat="1" ht="15" customHeight="1" x14ac:dyDescent="0.25"/>
    <row r="667" s="221" customFormat="1" ht="15" customHeight="1" x14ac:dyDescent="0.25"/>
    <row r="668" s="221" customFormat="1" ht="15" customHeight="1" x14ac:dyDescent="0.25"/>
    <row r="669" s="221" customFormat="1" ht="15" customHeight="1" x14ac:dyDescent="0.25"/>
    <row r="670" s="221" customFormat="1" ht="15" customHeight="1" x14ac:dyDescent="0.25"/>
    <row r="671" s="221" customFormat="1" ht="15" customHeight="1" x14ac:dyDescent="0.25"/>
    <row r="672" s="221" customFormat="1" ht="15" customHeight="1" x14ac:dyDescent="0.25"/>
    <row r="673" s="221" customFormat="1" ht="15" customHeight="1" x14ac:dyDescent="0.25"/>
    <row r="674" s="221" customFormat="1" ht="15" customHeight="1" x14ac:dyDescent="0.25"/>
    <row r="675" s="221" customFormat="1" ht="15" customHeight="1" x14ac:dyDescent="0.25"/>
    <row r="676" s="221" customFormat="1" ht="15" customHeight="1" x14ac:dyDescent="0.25"/>
    <row r="677" s="221" customFormat="1" ht="15" customHeight="1" x14ac:dyDescent="0.25"/>
    <row r="678" s="221" customFormat="1" ht="15" customHeight="1" x14ac:dyDescent="0.25"/>
    <row r="679" s="221" customFormat="1" ht="15" customHeight="1" x14ac:dyDescent="0.25"/>
    <row r="680" s="221" customFormat="1" ht="15" customHeight="1" x14ac:dyDescent="0.25"/>
    <row r="681" s="221" customFormat="1" ht="15" customHeight="1" x14ac:dyDescent="0.25"/>
    <row r="682" s="221" customFormat="1" ht="15" customHeight="1" x14ac:dyDescent="0.25"/>
    <row r="683" s="221" customFormat="1" ht="15" customHeight="1" x14ac:dyDescent="0.25"/>
    <row r="684" s="221" customFormat="1" ht="15" customHeight="1" x14ac:dyDescent="0.25"/>
    <row r="685" s="221" customFormat="1" ht="15" customHeight="1" x14ac:dyDescent="0.25"/>
    <row r="686" s="221" customFormat="1" ht="15" customHeight="1" x14ac:dyDescent="0.25"/>
    <row r="687" s="221" customFormat="1" ht="15" customHeight="1" x14ac:dyDescent="0.25"/>
    <row r="688" s="221" customFormat="1" ht="15" customHeight="1" x14ac:dyDescent="0.25"/>
    <row r="689" s="221" customFormat="1" ht="15" customHeight="1" x14ac:dyDescent="0.25"/>
    <row r="690" s="221" customFormat="1" ht="15" customHeight="1" x14ac:dyDescent="0.25"/>
    <row r="691" s="221" customFormat="1" ht="15" customHeight="1" x14ac:dyDescent="0.25"/>
    <row r="692" s="221" customFormat="1" ht="15" customHeight="1" x14ac:dyDescent="0.25"/>
    <row r="693" s="221" customFormat="1" ht="15" customHeight="1" x14ac:dyDescent="0.25"/>
    <row r="694" s="221" customFormat="1" ht="15" customHeight="1" x14ac:dyDescent="0.25"/>
    <row r="695" s="221" customFormat="1" ht="15" customHeight="1" x14ac:dyDescent="0.25"/>
    <row r="696" s="221" customFormat="1" ht="15" customHeight="1" x14ac:dyDescent="0.25"/>
    <row r="697" s="221" customFormat="1" ht="15" customHeight="1" x14ac:dyDescent="0.25"/>
    <row r="698" s="221" customFormat="1" ht="15" customHeight="1" x14ac:dyDescent="0.25"/>
    <row r="699" s="221" customFormat="1" ht="15" customHeight="1" x14ac:dyDescent="0.25"/>
    <row r="700" s="221" customFormat="1" ht="15" customHeight="1" x14ac:dyDescent="0.25"/>
    <row r="701" s="221" customFormat="1" ht="15" customHeight="1" x14ac:dyDescent="0.25"/>
    <row r="702" s="221" customFormat="1" ht="15" customHeight="1" x14ac:dyDescent="0.25"/>
    <row r="703" s="221" customFormat="1" ht="15" customHeight="1" x14ac:dyDescent="0.25"/>
    <row r="704" s="221" customFormat="1" ht="15" customHeight="1" x14ac:dyDescent="0.25"/>
    <row r="705" s="221" customFormat="1" ht="15" customHeight="1" x14ac:dyDescent="0.25"/>
    <row r="706" s="221" customFormat="1" ht="15" customHeight="1" x14ac:dyDescent="0.25"/>
    <row r="707" s="221" customFormat="1" ht="15" customHeight="1" x14ac:dyDescent="0.25"/>
    <row r="708" s="221" customFormat="1" ht="15" customHeight="1" x14ac:dyDescent="0.25"/>
    <row r="709" s="221" customFormat="1" ht="15" customHeight="1" x14ac:dyDescent="0.25"/>
    <row r="710" s="221" customFormat="1" ht="15" customHeight="1" x14ac:dyDescent="0.25"/>
    <row r="711" s="221" customFormat="1" ht="15" customHeight="1" x14ac:dyDescent="0.25"/>
    <row r="712" s="221" customFormat="1" ht="15" customHeight="1" x14ac:dyDescent="0.25"/>
    <row r="713" s="221" customFormat="1" ht="15" customHeight="1" x14ac:dyDescent="0.25"/>
    <row r="714" s="221" customFormat="1" ht="15" customHeight="1" x14ac:dyDescent="0.25"/>
    <row r="715" s="221" customFormat="1" ht="15" customHeight="1" x14ac:dyDescent="0.25"/>
    <row r="716" s="221" customFormat="1" ht="15" customHeight="1" x14ac:dyDescent="0.25"/>
    <row r="717" s="221" customFormat="1" ht="15" customHeight="1" x14ac:dyDescent="0.25"/>
    <row r="718" s="221" customFormat="1" ht="15" customHeight="1" x14ac:dyDescent="0.25"/>
    <row r="719" s="221" customFormat="1" ht="15" customHeight="1" x14ac:dyDescent="0.25"/>
    <row r="720" s="221" customFormat="1" ht="15" customHeight="1" x14ac:dyDescent="0.25"/>
    <row r="721" s="221" customFormat="1" ht="15" customHeight="1" x14ac:dyDescent="0.25"/>
    <row r="722" s="221" customFormat="1" ht="15" customHeight="1" x14ac:dyDescent="0.25"/>
    <row r="723" s="221" customFormat="1" ht="15" customHeight="1" x14ac:dyDescent="0.25"/>
    <row r="724" s="221" customFormat="1" ht="15" customHeight="1" x14ac:dyDescent="0.25"/>
    <row r="725" s="221" customFormat="1" ht="15" customHeight="1" x14ac:dyDescent="0.25"/>
    <row r="726" s="221" customFormat="1" ht="15" customHeight="1" x14ac:dyDescent="0.25"/>
    <row r="727" s="221" customFormat="1" ht="15" customHeight="1" x14ac:dyDescent="0.25"/>
    <row r="728" s="221" customFormat="1" ht="15" customHeight="1" x14ac:dyDescent="0.25"/>
    <row r="729" s="221" customFormat="1" ht="15" customHeight="1" x14ac:dyDescent="0.25"/>
    <row r="730" s="221" customFormat="1" ht="15" customHeight="1" x14ac:dyDescent="0.25"/>
    <row r="731" s="221" customFormat="1" ht="15" customHeight="1" x14ac:dyDescent="0.25"/>
    <row r="732" s="221" customFormat="1" ht="15" customHeight="1" x14ac:dyDescent="0.25"/>
    <row r="733" s="221" customFormat="1" ht="15" customHeight="1" x14ac:dyDescent="0.25"/>
    <row r="734" s="221" customFormat="1" ht="15" customHeight="1" x14ac:dyDescent="0.25"/>
    <row r="735" s="221" customFormat="1" ht="15" customHeight="1" x14ac:dyDescent="0.25"/>
    <row r="736" s="221" customFormat="1" ht="15" customHeight="1" x14ac:dyDescent="0.25"/>
    <row r="737" s="221" customFormat="1" ht="15" customHeight="1" x14ac:dyDescent="0.25"/>
    <row r="738" s="221" customFormat="1" ht="15" customHeight="1" x14ac:dyDescent="0.25"/>
    <row r="739" s="221" customFormat="1" ht="15" customHeight="1" x14ac:dyDescent="0.25"/>
    <row r="740" s="221" customFormat="1" ht="15" customHeight="1" x14ac:dyDescent="0.25"/>
    <row r="741" s="221" customFormat="1" ht="15" customHeight="1" x14ac:dyDescent="0.25"/>
    <row r="742" s="221" customFormat="1" ht="15" customHeight="1" x14ac:dyDescent="0.25"/>
    <row r="743" s="221" customFormat="1" ht="15" customHeight="1" x14ac:dyDescent="0.25"/>
    <row r="744" s="221" customFormat="1" ht="15" customHeight="1" x14ac:dyDescent="0.25"/>
    <row r="745" s="221" customFormat="1" ht="15" customHeight="1" x14ac:dyDescent="0.25"/>
    <row r="746" s="221" customFormat="1" ht="15" customHeight="1" x14ac:dyDescent="0.25"/>
    <row r="747" s="221" customFormat="1" ht="15" customHeight="1" x14ac:dyDescent="0.25"/>
    <row r="748" s="221" customFormat="1" ht="15" customHeight="1" x14ac:dyDescent="0.25"/>
    <row r="749" s="221" customFormat="1" ht="15" customHeight="1" x14ac:dyDescent="0.25"/>
    <row r="750" s="221" customFormat="1" ht="15" customHeight="1" x14ac:dyDescent="0.25"/>
    <row r="751" s="221" customFormat="1" ht="15" customHeight="1" x14ac:dyDescent="0.25"/>
    <row r="752" s="221" customFormat="1" ht="15" customHeight="1" x14ac:dyDescent="0.25"/>
    <row r="753" s="221" customFormat="1" ht="15" customHeight="1" x14ac:dyDescent="0.25"/>
    <row r="754" s="221" customFormat="1" ht="15" customHeight="1" x14ac:dyDescent="0.25"/>
    <row r="755" s="221" customFormat="1" ht="15" customHeight="1" x14ac:dyDescent="0.25"/>
    <row r="756" s="221" customFormat="1" ht="15" customHeight="1" x14ac:dyDescent="0.25"/>
    <row r="757" s="221" customFormat="1" ht="15" customHeight="1" x14ac:dyDescent="0.25"/>
    <row r="758" s="221" customFormat="1" ht="15" customHeight="1" x14ac:dyDescent="0.25"/>
    <row r="759" s="221" customFormat="1" ht="15" customHeight="1" x14ac:dyDescent="0.25"/>
    <row r="760" s="221" customFormat="1" ht="15" customHeight="1" x14ac:dyDescent="0.25"/>
    <row r="761" s="221" customFormat="1" ht="15" customHeight="1" x14ac:dyDescent="0.25"/>
    <row r="762" s="221" customFormat="1" ht="15" customHeight="1" x14ac:dyDescent="0.25"/>
    <row r="763" s="221" customFormat="1" ht="15" customHeight="1" x14ac:dyDescent="0.25"/>
    <row r="764" s="221" customFormat="1" ht="15" customHeight="1" x14ac:dyDescent="0.25"/>
    <row r="765" s="221" customFormat="1" ht="15" customHeight="1" x14ac:dyDescent="0.25"/>
    <row r="766" s="221" customFormat="1" ht="15" customHeight="1" x14ac:dyDescent="0.25"/>
    <row r="767" s="221" customFormat="1" ht="15" customHeight="1" x14ac:dyDescent="0.25"/>
    <row r="768" s="221" customFormat="1" ht="15" customHeight="1" x14ac:dyDescent="0.25"/>
    <row r="769" s="221" customFormat="1" ht="15" customHeight="1" x14ac:dyDescent="0.25"/>
    <row r="770" s="221" customFormat="1" ht="15" customHeight="1" x14ac:dyDescent="0.25"/>
    <row r="771" s="221" customFormat="1" ht="15" customHeight="1" x14ac:dyDescent="0.25"/>
    <row r="772" s="221" customFormat="1" ht="15" customHeight="1" x14ac:dyDescent="0.25"/>
    <row r="773" s="221" customFormat="1" ht="15" customHeight="1" x14ac:dyDescent="0.25"/>
    <row r="774" s="221" customFormat="1" ht="15" customHeight="1" x14ac:dyDescent="0.25"/>
    <row r="775" s="221" customFormat="1" ht="15" customHeight="1" x14ac:dyDescent="0.25"/>
    <row r="776" s="221" customFormat="1" ht="15" customHeight="1" x14ac:dyDescent="0.25"/>
    <row r="777" s="221" customFormat="1" ht="15" customHeight="1" x14ac:dyDescent="0.25"/>
    <row r="778" s="221" customFormat="1" ht="15" customHeight="1" x14ac:dyDescent="0.25"/>
    <row r="779" s="221" customFormat="1" ht="15" customHeight="1" x14ac:dyDescent="0.25"/>
    <row r="780" s="221" customFormat="1" ht="15" customHeight="1" x14ac:dyDescent="0.25"/>
    <row r="781" s="221" customFormat="1" ht="15" customHeight="1" x14ac:dyDescent="0.25"/>
    <row r="782" s="221" customFormat="1" ht="15" customHeight="1" x14ac:dyDescent="0.25"/>
    <row r="783" s="221" customFormat="1" ht="15" customHeight="1" x14ac:dyDescent="0.25"/>
    <row r="784" s="221" customFormat="1" ht="15" customHeight="1" x14ac:dyDescent="0.25"/>
    <row r="785" s="221" customFormat="1" ht="15" customHeight="1" x14ac:dyDescent="0.25"/>
    <row r="786" s="221" customFormat="1" ht="15" customHeight="1" x14ac:dyDescent="0.25"/>
    <row r="787" s="221" customFormat="1" ht="15" customHeight="1" x14ac:dyDescent="0.25"/>
    <row r="788" s="221" customFormat="1" ht="15" customHeight="1" x14ac:dyDescent="0.25"/>
    <row r="789" s="221" customFormat="1" ht="15" customHeight="1" x14ac:dyDescent="0.25"/>
    <row r="790" s="221" customFormat="1" ht="15" customHeight="1" x14ac:dyDescent="0.25"/>
    <row r="791" s="221" customFormat="1" ht="15" customHeight="1" x14ac:dyDescent="0.25"/>
    <row r="792" s="221" customFormat="1" ht="15" customHeight="1" x14ac:dyDescent="0.25"/>
    <row r="793" s="221" customFormat="1" ht="15" customHeight="1" x14ac:dyDescent="0.25"/>
    <row r="794" s="221" customFormat="1" ht="15" customHeight="1" x14ac:dyDescent="0.25"/>
    <row r="795" s="221" customFormat="1" ht="15" customHeight="1" x14ac:dyDescent="0.25"/>
    <row r="796" s="221" customFormat="1" ht="15" customHeight="1" x14ac:dyDescent="0.25"/>
    <row r="797" s="221" customFormat="1" ht="15" customHeight="1" x14ac:dyDescent="0.25"/>
    <row r="798" s="221" customFormat="1" ht="15" customHeight="1" x14ac:dyDescent="0.25"/>
    <row r="799" s="221" customFormat="1" ht="15" customHeight="1" x14ac:dyDescent="0.25"/>
    <row r="800" s="221" customFormat="1" ht="15" customHeight="1" x14ac:dyDescent="0.25"/>
    <row r="801" s="221" customFormat="1" ht="15" customHeight="1" x14ac:dyDescent="0.25"/>
    <row r="802" s="221" customFormat="1" ht="15" customHeight="1" x14ac:dyDescent="0.25"/>
    <row r="803" s="221" customFormat="1" ht="15" customHeight="1" x14ac:dyDescent="0.25"/>
    <row r="804" s="221" customFormat="1" ht="15" customHeight="1" x14ac:dyDescent="0.25"/>
    <row r="805" s="221" customFormat="1" ht="15" customHeight="1" x14ac:dyDescent="0.25"/>
    <row r="806" s="221" customFormat="1" ht="15" customHeight="1" x14ac:dyDescent="0.25"/>
    <row r="807" s="221" customFormat="1" ht="15" customHeight="1" x14ac:dyDescent="0.25"/>
    <row r="808" s="221" customFormat="1" ht="15" customHeight="1" x14ac:dyDescent="0.25"/>
    <row r="809" s="221" customFormat="1" ht="15" customHeight="1" x14ac:dyDescent="0.25"/>
    <row r="810" s="221" customFormat="1" ht="15" customHeight="1" x14ac:dyDescent="0.25"/>
    <row r="811" s="221" customFormat="1" ht="15" customHeight="1" x14ac:dyDescent="0.25"/>
    <row r="812" s="221" customFormat="1" ht="15" customHeight="1" x14ac:dyDescent="0.25"/>
    <row r="813" s="221" customFormat="1" ht="15" customHeight="1" x14ac:dyDescent="0.25"/>
    <row r="814" s="221" customFormat="1" ht="15" customHeight="1" x14ac:dyDescent="0.25"/>
    <row r="815" s="221" customFormat="1" ht="15" customHeight="1" x14ac:dyDescent="0.25"/>
    <row r="816" s="221" customFormat="1" ht="15" customHeight="1" x14ac:dyDescent="0.25"/>
    <row r="817" s="221" customFormat="1" ht="15" customHeight="1" x14ac:dyDescent="0.25"/>
    <row r="818" s="221" customFormat="1" ht="15" customHeight="1" x14ac:dyDescent="0.25"/>
    <row r="819" s="221" customFormat="1" ht="15" customHeight="1" x14ac:dyDescent="0.25"/>
    <row r="820" s="221" customFormat="1" ht="15" customHeight="1" x14ac:dyDescent="0.25"/>
    <row r="821" s="221" customFormat="1" ht="15" customHeight="1" x14ac:dyDescent="0.25"/>
    <row r="822" s="221" customFormat="1" ht="15" customHeight="1" x14ac:dyDescent="0.25"/>
    <row r="823" s="221" customFormat="1" ht="15" customHeight="1" x14ac:dyDescent="0.25"/>
    <row r="824" s="221" customFormat="1" ht="15" customHeight="1" x14ac:dyDescent="0.25"/>
    <row r="825" s="221" customFormat="1" ht="15" customHeight="1" x14ac:dyDescent="0.25"/>
    <row r="826" s="221" customFormat="1" ht="15" customHeight="1" x14ac:dyDescent="0.25"/>
    <row r="827" s="221" customFormat="1" ht="15" customHeight="1" x14ac:dyDescent="0.25"/>
    <row r="828" s="221" customFormat="1" ht="15" customHeight="1" x14ac:dyDescent="0.25"/>
    <row r="829" s="221" customFormat="1" ht="15" customHeight="1" x14ac:dyDescent="0.25"/>
    <row r="830" s="221" customFormat="1" ht="15" customHeight="1" x14ac:dyDescent="0.25"/>
    <row r="831" s="221" customFormat="1" ht="15" customHeight="1" x14ac:dyDescent="0.25"/>
    <row r="832" s="221" customFormat="1" ht="15" customHeight="1" x14ac:dyDescent="0.25"/>
    <row r="833" s="221" customFormat="1" ht="15" customHeight="1" x14ac:dyDescent="0.25"/>
    <row r="834" s="221" customFormat="1" ht="15" customHeight="1" x14ac:dyDescent="0.25"/>
    <row r="835" s="221" customFormat="1" ht="15" customHeight="1" x14ac:dyDescent="0.25"/>
    <row r="836" s="221" customFormat="1" ht="15" customHeight="1" x14ac:dyDescent="0.25"/>
    <row r="837" s="221" customFormat="1" ht="15" customHeight="1" x14ac:dyDescent="0.25"/>
    <row r="838" s="221" customFormat="1" ht="15" customHeight="1" x14ac:dyDescent="0.25"/>
    <row r="839" s="221" customFormat="1" ht="15" customHeight="1" x14ac:dyDescent="0.25"/>
    <row r="840" s="221" customFormat="1" ht="15" customHeight="1" x14ac:dyDescent="0.25"/>
    <row r="841" s="221" customFormat="1" ht="15" customHeight="1" x14ac:dyDescent="0.25"/>
    <row r="842" s="221" customFormat="1" ht="15" customHeight="1" x14ac:dyDescent="0.25"/>
    <row r="843" s="221" customFormat="1" ht="15" customHeight="1" x14ac:dyDescent="0.25"/>
    <row r="844" s="221" customFormat="1" ht="15" customHeight="1" x14ac:dyDescent="0.25"/>
    <row r="845" s="221" customFormat="1" ht="15" customHeight="1" x14ac:dyDescent="0.25"/>
    <row r="846" s="221" customFormat="1" ht="15" customHeight="1" x14ac:dyDescent="0.25"/>
    <row r="847" s="221" customFormat="1" ht="15" customHeight="1" x14ac:dyDescent="0.25"/>
    <row r="848" s="221" customFormat="1" ht="15" customHeight="1" x14ac:dyDescent="0.25"/>
    <row r="849" s="221" customFormat="1" ht="15" customHeight="1" x14ac:dyDescent="0.25"/>
    <row r="850" s="221" customFormat="1" ht="15" customHeight="1" x14ac:dyDescent="0.25"/>
    <row r="851" s="221" customFormat="1" ht="15" customHeight="1" x14ac:dyDescent="0.25"/>
    <row r="852" s="221" customFormat="1" ht="15" customHeight="1" x14ac:dyDescent="0.25"/>
    <row r="853" s="221" customFormat="1" ht="15" customHeight="1" x14ac:dyDescent="0.25"/>
    <row r="854" s="221" customFormat="1" ht="15" customHeight="1" x14ac:dyDescent="0.25"/>
    <row r="855" s="221" customFormat="1" ht="15" customHeight="1" x14ac:dyDescent="0.25"/>
    <row r="856" s="221" customFormat="1" ht="15" customHeight="1" x14ac:dyDescent="0.25"/>
    <row r="857" s="221" customFormat="1" ht="15" customHeight="1" x14ac:dyDescent="0.25"/>
    <row r="858" s="221" customFormat="1" ht="15" customHeight="1" x14ac:dyDescent="0.25"/>
    <row r="859" s="221" customFormat="1" ht="15" customHeight="1" x14ac:dyDescent="0.25"/>
    <row r="860" s="221" customFormat="1" ht="15" customHeight="1" x14ac:dyDescent="0.25"/>
    <row r="861" s="221" customFormat="1" ht="15" customHeight="1" x14ac:dyDescent="0.25"/>
    <row r="862" s="221" customFormat="1" ht="15" customHeight="1" x14ac:dyDescent="0.25"/>
    <row r="863" s="221" customFormat="1" ht="15" customHeight="1" x14ac:dyDescent="0.25"/>
    <row r="864" s="221" customFormat="1" ht="15" customHeight="1" x14ac:dyDescent="0.25"/>
    <row r="865" s="221" customFormat="1" ht="15" customHeight="1" x14ac:dyDescent="0.25"/>
    <row r="866" s="221" customFormat="1" ht="15" customHeight="1" x14ac:dyDescent="0.25"/>
    <row r="867" s="221" customFormat="1" ht="15" customHeight="1" x14ac:dyDescent="0.25"/>
    <row r="868" s="221" customFormat="1" ht="15" customHeight="1" x14ac:dyDescent="0.25"/>
    <row r="869" s="221" customFormat="1" ht="15" customHeight="1" x14ac:dyDescent="0.25"/>
    <row r="870" s="221" customFormat="1" ht="15" customHeight="1" x14ac:dyDescent="0.25"/>
    <row r="871" s="221" customFormat="1" ht="15" customHeight="1" x14ac:dyDescent="0.25"/>
    <row r="872" s="221" customFormat="1" ht="15" customHeight="1" x14ac:dyDescent="0.25"/>
    <row r="873" s="221" customFormat="1" ht="15" customHeight="1" x14ac:dyDescent="0.25"/>
    <row r="874" s="221" customFormat="1" ht="15" customHeight="1" x14ac:dyDescent="0.25"/>
    <row r="875" s="221" customFormat="1" ht="15" customHeight="1" x14ac:dyDescent="0.25"/>
    <row r="876" s="221" customFormat="1" ht="15" customHeight="1" x14ac:dyDescent="0.25"/>
    <row r="877" s="221" customFormat="1" ht="15" customHeight="1" x14ac:dyDescent="0.25"/>
    <row r="878" s="221" customFormat="1" ht="15" customHeight="1" x14ac:dyDescent="0.25"/>
    <row r="879" s="221" customFormat="1" ht="15" customHeight="1" x14ac:dyDescent="0.25"/>
    <row r="880" s="221" customFormat="1" ht="15" customHeight="1" x14ac:dyDescent="0.25"/>
    <row r="881" s="221" customFormat="1" ht="15" customHeight="1" x14ac:dyDescent="0.25"/>
    <row r="882" s="221" customFormat="1" ht="15" customHeight="1" x14ac:dyDescent="0.25"/>
    <row r="883" s="221" customFormat="1" ht="15" customHeight="1" x14ac:dyDescent="0.25"/>
    <row r="884" s="221" customFormat="1" ht="15" customHeight="1" x14ac:dyDescent="0.25"/>
    <row r="885" s="221" customFormat="1" ht="15" customHeight="1" x14ac:dyDescent="0.25"/>
    <row r="886" s="221" customFormat="1" ht="15" customHeight="1" x14ac:dyDescent="0.25"/>
    <row r="887" s="221" customFormat="1" ht="15" customHeight="1" x14ac:dyDescent="0.25"/>
    <row r="888" s="221" customFormat="1" ht="15" customHeight="1" x14ac:dyDescent="0.25"/>
    <row r="889" s="221" customFormat="1" ht="15" customHeight="1" x14ac:dyDescent="0.25"/>
    <row r="890" s="221" customFormat="1" ht="15" customHeight="1" x14ac:dyDescent="0.25"/>
    <row r="891" s="221" customFormat="1" ht="15" customHeight="1" x14ac:dyDescent="0.25"/>
    <row r="892" s="221" customFormat="1" ht="15" customHeight="1" x14ac:dyDescent="0.25"/>
    <row r="893" s="221" customFormat="1" ht="15" customHeight="1" x14ac:dyDescent="0.25"/>
    <row r="894" s="221" customFormat="1" ht="15" customHeight="1" x14ac:dyDescent="0.25"/>
    <row r="895" s="221" customFormat="1" ht="15" customHeight="1" x14ac:dyDescent="0.25"/>
    <row r="896" s="221" customFormat="1" ht="15" customHeight="1" x14ac:dyDescent="0.25"/>
    <row r="897" s="221" customFormat="1" ht="15" customHeight="1" x14ac:dyDescent="0.25"/>
    <row r="898" s="221" customFormat="1" ht="15" customHeight="1" x14ac:dyDescent="0.25"/>
    <row r="899" s="221" customFormat="1" ht="15" customHeight="1" x14ac:dyDescent="0.25"/>
    <row r="900" s="221" customFormat="1" ht="15" customHeight="1" x14ac:dyDescent="0.25"/>
    <row r="901" s="221" customFormat="1" ht="15" customHeight="1" x14ac:dyDescent="0.25"/>
    <row r="902" s="221" customFormat="1" ht="15" customHeight="1" x14ac:dyDescent="0.25"/>
    <row r="903" s="221" customFormat="1" ht="15" customHeight="1" x14ac:dyDescent="0.25"/>
    <row r="904" s="221" customFormat="1" ht="15" customHeight="1" x14ac:dyDescent="0.25"/>
    <row r="905" s="221" customFormat="1" ht="15" customHeight="1" x14ac:dyDescent="0.25"/>
    <row r="906" s="221" customFormat="1" ht="15" customHeight="1" x14ac:dyDescent="0.25"/>
    <row r="907" s="221" customFormat="1" ht="15" customHeight="1" x14ac:dyDescent="0.25"/>
    <row r="908" s="221" customFormat="1" ht="15" customHeight="1" x14ac:dyDescent="0.25"/>
    <row r="909" s="221" customFormat="1" ht="15" customHeight="1" x14ac:dyDescent="0.25"/>
    <row r="910" s="221" customFormat="1" ht="15" customHeight="1" x14ac:dyDescent="0.25"/>
    <row r="911" s="221" customFormat="1" ht="15" customHeight="1" x14ac:dyDescent="0.25"/>
    <row r="912" s="221" customFormat="1" ht="15" customHeight="1" x14ac:dyDescent="0.25"/>
    <row r="913" s="221" customFormat="1" ht="15" customHeight="1" x14ac:dyDescent="0.25"/>
    <row r="914" s="221" customFormat="1" ht="15" customHeight="1" x14ac:dyDescent="0.25"/>
    <row r="915" s="221" customFormat="1" ht="15" customHeight="1" x14ac:dyDescent="0.25"/>
    <row r="916" s="221" customFormat="1" ht="15" customHeight="1" x14ac:dyDescent="0.25"/>
    <row r="917" s="221" customFormat="1" ht="15" customHeight="1" x14ac:dyDescent="0.25"/>
    <row r="918" s="221" customFormat="1" ht="15" customHeight="1" x14ac:dyDescent="0.25"/>
    <row r="919" s="221" customFormat="1" ht="15" customHeight="1" x14ac:dyDescent="0.25"/>
    <row r="920" s="221" customFormat="1" ht="15" customHeight="1" x14ac:dyDescent="0.25"/>
    <row r="921" s="221" customFormat="1" ht="15" customHeight="1" x14ac:dyDescent="0.25"/>
    <row r="922" s="221" customFormat="1" ht="15" customHeight="1" x14ac:dyDescent="0.25"/>
    <row r="923" s="221" customFormat="1" ht="15" customHeight="1" x14ac:dyDescent="0.25"/>
    <row r="924" s="221" customFormat="1" ht="15" customHeight="1" x14ac:dyDescent="0.25"/>
    <row r="925" s="221" customFormat="1" ht="15" customHeight="1" x14ac:dyDescent="0.25"/>
    <row r="926" s="221" customFormat="1" ht="15" customHeight="1" x14ac:dyDescent="0.25"/>
    <row r="927" s="221" customFormat="1" ht="15" customHeight="1" x14ac:dyDescent="0.25"/>
    <row r="928" s="221" customFormat="1" ht="15" customHeight="1" x14ac:dyDescent="0.25"/>
    <row r="929" s="221" customFormat="1" ht="15" customHeight="1" x14ac:dyDescent="0.25"/>
    <row r="930" s="221" customFormat="1" ht="15" customHeight="1" x14ac:dyDescent="0.25"/>
    <row r="931" s="221" customFormat="1" ht="15" customHeight="1" x14ac:dyDescent="0.25"/>
    <row r="932" s="221" customFormat="1" ht="15" customHeight="1" x14ac:dyDescent="0.25"/>
    <row r="933" s="221" customFormat="1" ht="15" customHeight="1" x14ac:dyDescent="0.25"/>
    <row r="934" s="221" customFormat="1" ht="15" customHeight="1" x14ac:dyDescent="0.25"/>
    <row r="935" s="221" customFormat="1" ht="15" customHeight="1" x14ac:dyDescent="0.25"/>
    <row r="936" s="221" customFormat="1" ht="15" customHeight="1" x14ac:dyDescent="0.25"/>
    <row r="937" s="221" customFormat="1" ht="15" customHeight="1" x14ac:dyDescent="0.25"/>
    <row r="938" s="221" customFormat="1" ht="15" customHeight="1" x14ac:dyDescent="0.25"/>
    <row r="939" s="221" customFormat="1" ht="15" customHeight="1" x14ac:dyDescent="0.25"/>
    <row r="940" s="221" customFormat="1" ht="15" customHeight="1" x14ac:dyDescent="0.25"/>
    <row r="941" s="221" customFormat="1" ht="15" customHeight="1" x14ac:dyDescent="0.25"/>
    <row r="942" s="221" customFormat="1" ht="15" customHeight="1" x14ac:dyDescent="0.25"/>
    <row r="943" s="221" customFormat="1" ht="15" customHeight="1" x14ac:dyDescent="0.25"/>
    <row r="944" s="221" customFormat="1" ht="15" customHeight="1" x14ac:dyDescent="0.25"/>
    <row r="945" s="221" customFormat="1" ht="15" customHeight="1" x14ac:dyDescent="0.25"/>
    <row r="946" s="221" customFormat="1" ht="15" customHeight="1" x14ac:dyDescent="0.25"/>
    <row r="947" s="221" customFormat="1" ht="15" customHeight="1" x14ac:dyDescent="0.25"/>
    <row r="948" s="221" customFormat="1" ht="15" customHeight="1" x14ac:dyDescent="0.25"/>
    <row r="949" s="221" customFormat="1" ht="15" customHeight="1" x14ac:dyDescent="0.25"/>
    <row r="950" s="221" customFormat="1" ht="15" customHeight="1" x14ac:dyDescent="0.25"/>
    <row r="951" s="221" customFormat="1" ht="15" customHeight="1" x14ac:dyDescent="0.25"/>
    <row r="952" s="221" customFormat="1" ht="15" customHeight="1" x14ac:dyDescent="0.25"/>
    <row r="953" s="221" customFormat="1" ht="15" customHeight="1" x14ac:dyDescent="0.25"/>
    <row r="954" s="221" customFormat="1" ht="15" customHeight="1" x14ac:dyDescent="0.25"/>
    <row r="955" s="221" customFormat="1" ht="15" customHeight="1" x14ac:dyDescent="0.25"/>
    <row r="956" s="221" customFormat="1" ht="15" customHeight="1" x14ac:dyDescent="0.25"/>
    <row r="957" s="221" customFormat="1" ht="15" customHeight="1" x14ac:dyDescent="0.25"/>
    <row r="958" s="221" customFormat="1" ht="15" customHeight="1" x14ac:dyDescent="0.25"/>
    <row r="959" s="221" customFormat="1" ht="15" customHeight="1" x14ac:dyDescent="0.25"/>
    <row r="960" s="221" customFormat="1" ht="15" customHeight="1" x14ac:dyDescent="0.25"/>
    <row r="961" s="221" customFormat="1" ht="15" customHeight="1" x14ac:dyDescent="0.25"/>
    <row r="962" s="221" customFormat="1" ht="15" customHeight="1" x14ac:dyDescent="0.25"/>
    <row r="963" s="221" customFormat="1" ht="15" customHeight="1" x14ac:dyDescent="0.25"/>
    <row r="964" s="221" customFormat="1" ht="15" customHeight="1" x14ac:dyDescent="0.25"/>
    <row r="965" s="221" customFormat="1" ht="15" customHeight="1" x14ac:dyDescent="0.25"/>
    <row r="966" s="221" customFormat="1" ht="15" customHeight="1" x14ac:dyDescent="0.25"/>
    <row r="967" s="221" customFormat="1" ht="15" customHeight="1" x14ac:dyDescent="0.25"/>
    <row r="968" s="221" customFormat="1" ht="15" customHeight="1" x14ac:dyDescent="0.25"/>
    <row r="969" s="221" customFormat="1" ht="15" customHeight="1" x14ac:dyDescent="0.25"/>
    <row r="970" s="221" customFormat="1" ht="15" customHeight="1" x14ac:dyDescent="0.25"/>
    <row r="971" s="221" customFormat="1" ht="15" customHeight="1" x14ac:dyDescent="0.25"/>
    <row r="972" s="221" customFormat="1" ht="15" customHeight="1" x14ac:dyDescent="0.25"/>
    <row r="973" s="221" customFormat="1" ht="15" customHeight="1" x14ac:dyDescent="0.25"/>
    <row r="974" s="221" customFormat="1" ht="15" customHeight="1" x14ac:dyDescent="0.25"/>
    <row r="975" s="221" customFormat="1" ht="15" customHeight="1" x14ac:dyDescent="0.25"/>
    <row r="976" s="221" customFormat="1" ht="15" customHeight="1" x14ac:dyDescent="0.25"/>
    <row r="977" s="221" customFormat="1" ht="15" customHeight="1" x14ac:dyDescent="0.25"/>
    <row r="978" s="221" customFormat="1" ht="15" customHeight="1" x14ac:dyDescent="0.25"/>
    <row r="979" s="221" customFormat="1" ht="15" customHeight="1" x14ac:dyDescent="0.25"/>
    <row r="980" s="221" customFormat="1" ht="15" customHeight="1" x14ac:dyDescent="0.25"/>
    <row r="981" s="221" customFormat="1" ht="15" customHeight="1" x14ac:dyDescent="0.25"/>
    <row r="982" s="221" customFormat="1" ht="15" customHeight="1" x14ac:dyDescent="0.25"/>
    <row r="983" s="221" customFormat="1" ht="15" customHeight="1" x14ac:dyDescent="0.25"/>
    <row r="984" s="221" customFormat="1" ht="15" customHeight="1" x14ac:dyDescent="0.25"/>
    <row r="985" s="221" customFormat="1" ht="15" customHeight="1" x14ac:dyDescent="0.25"/>
    <row r="986" s="221" customFormat="1" ht="15" customHeight="1" x14ac:dyDescent="0.25"/>
    <row r="987" s="221" customFormat="1" ht="15" customHeight="1" x14ac:dyDescent="0.25"/>
    <row r="988" s="221" customFormat="1" ht="15" customHeight="1" x14ac:dyDescent="0.25"/>
    <row r="989" s="221" customFormat="1" ht="15" customHeight="1" x14ac:dyDescent="0.25"/>
    <row r="990" s="221" customFormat="1" ht="15" customHeight="1" x14ac:dyDescent="0.25"/>
    <row r="991" s="221" customFormat="1" ht="15" customHeight="1" x14ac:dyDescent="0.25"/>
    <row r="992" s="221" customFormat="1" ht="15" customHeight="1" x14ac:dyDescent="0.25"/>
    <row r="993" s="221" customFormat="1" ht="15" customHeight="1" x14ac:dyDescent="0.25"/>
    <row r="994" s="221" customFormat="1" ht="15" customHeight="1" x14ac:dyDescent="0.25"/>
    <row r="995" s="221" customFormat="1" ht="15" customHeight="1" x14ac:dyDescent="0.25"/>
    <row r="996" s="221" customFormat="1" ht="15" customHeight="1" x14ac:dyDescent="0.25"/>
    <row r="997" s="221" customFormat="1" ht="15" customHeight="1" x14ac:dyDescent="0.25"/>
    <row r="998" s="221" customFormat="1" ht="15" customHeight="1" x14ac:dyDescent="0.25"/>
    <row r="999" s="221" customFormat="1" ht="15" customHeight="1" x14ac:dyDescent="0.25"/>
    <row r="1000" s="221" customFormat="1" ht="15" customHeight="1" x14ac:dyDescent="0.25"/>
    <row r="1001" s="221" customFormat="1" ht="15" customHeight="1" x14ac:dyDescent="0.25"/>
    <row r="1002" s="221" customFormat="1" ht="15" customHeight="1" x14ac:dyDescent="0.25"/>
    <row r="1003" s="221" customFormat="1" ht="15" customHeight="1" x14ac:dyDescent="0.25"/>
    <row r="1004" s="221" customFormat="1" ht="15" customHeight="1" x14ac:dyDescent="0.25"/>
    <row r="1005" s="221" customFormat="1" ht="15" customHeight="1" x14ac:dyDescent="0.25"/>
    <row r="1006" s="221" customFormat="1" ht="15" customHeight="1" x14ac:dyDescent="0.25"/>
    <row r="1007" s="221" customFormat="1" ht="15" customHeight="1" x14ac:dyDescent="0.25"/>
    <row r="1008" s="221" customFormat="1" ht="15" customHeight="1" x14ac:dyDescent="0.25"/>
    <row r="1009" s="221" customFormat="1" ht="15" customHeight="1" x14ac:dyDescent="0.25"/>
    <row r="1010" s="221" customFormat="1" ht="15" customHeight="1" x14ac:dyDescent="0.25"/>
    <row r="1011" s="221" customFormat="1" ht="15" customHeight="1" x14ac:dyDescent="0.25"/>
    <row r="1012" s="221" customFormat="1" ht="15" customHeight="1" x14ac:dyDescent="0.25"/>
    <row r="1013" s="221" customFormat="1" ht="15" customHeight="1" x14ac:dyDescent="0.25"/>
    <row r="1014" s="221" customFormat="1" ht="15" customHeight="1" x14ac:dyDescent="0.25"/>
    <row r="1015" s="221" customFormat="1" ht="15" customHeight="1" x14ac:dyDescent="0.25"/>
    <row r="1016" s="221" customFormat="1" ht="15" customHeight="1" x14ac:dyDescent="0.25"/>
    <row r="1017" s="221" customFormat="1" ht="15" customHeight="1" x14ac:dyDescent="0.25"/>
    <row r="1018" s="221" customFormat="1" ht="15" customHeight="1" x14ac:dyDescent="0.25"/>
    <row r="1019" s="221" customFormat="1" ht="15" customHeight="1" x14ac:dyDescent="0.25"/>
    <row r="1020" s="221" customFormat="1" ht="15" customHeight="1" x14ac:dyDescent="0.25"/>
    <row r="1021" s="221" customFormat="1" ht="15" customHeight="1" x14ac:dyDescent="0.25"/>
    <row r="1022" s="221" customFormat="1" ht="15" customHeight="1" x14ac:dyDescent="0.25"/>
    <row r="1023" s="221" customFormat="1" ht="15" customHeight="1" x14ac:dyDescent="0.25"/>
    <row r="1024" s="221" customFormat="1" ht="15" customHeight="1" x14ac:dyDescent="0.25"/>
    <row r="1025" s="221" customFormat="1" ht="15" customHeight="1" x14ac:dyDescent="0.25"/>
    <row r="1026" s="221" customFormat="1" ht="15" customHeight="1" x14ac:dyDescent="0.25"/>
    <row r="1027" s="221" customFormat="1" ht="15" customHeight="1" x14ac:dyDescent="0.25"/>
    <row r="1028" s="221" customFormat="1" ht="15" customHeight="1" x14ac:dyDescent="0.25"/>
    <row r="1029" s="221" customFormat="1" ht="15" customHeight="1" x14ac:dyDescent="0.25"/>
    <row r="1030" s="221" customFormat="1" ht="15" customHeight="1" x14ac:dyDescent="0.25"/>
    <row r="1031" s="221" customFormat="1" ht="15" customHeight="1" x14ac:dyDescent="0.25"/>
    <row r="1032" s="221" customFormat="1" ht="15" customHeight="1" x14ac:dyDescent="0.25"/>
    <row r="1033" s="221" customFormat="1" ht="15" customHeight="1" x14ac:dyDescent="0.25"/>
    <row r="1034" s="221" customFormat="1" ht="15" customHeight="1" x14ac:dyDescent="0.25"/>
    <row r="1035" s="221" customFormat="1" ht="15" customHeight="1" x14ac:dyDescent="0.25"/>
    <row r="1036" s="221" customFormat="1" ht="15" customHeight="1" x14ac:dyDescent="0.25"/>
    <row r="1037" s="221" customFormat="1" ht="15" customHeight="1" x14ac:dyDescent="0.25"/>
    <row r="1038" s="221" customFormat="1" ht="15" customHeight="1" x14ac:dyDescent="0.25"/>
    <row r="1039" s="221" customFormat="1" ht="15" customHeight="1" x14ac:dyDescent="0.25"/>
    <row r="1040" s="221" customFormat="1" ht="15" customHeight="1" x14ac:dyDescent="0.25"/>
    <row r="1041" s="221" customFormat="1" ht="15" customHeight="1" x14ac:dyDescent="0.25"/>
    <row r="1042" s="221" customFormat="1" ht="15" customHeight="1" x14ac:dyDescent="0.25"/>
    <row r="1043" s="221" customFormat="1" ht="15" customHeight="1" x14ac:dyDescent="0.25"/>
    <row r="1044" s="221" customFormat="1" ht="15" customHeight="1" x14ac:dyDescent="0.25"/>
    <row r="1045" s="221" customFormat="1" ht="15" customHeight="1" x14ac:dyDescent="0.25"/>
    <row r="1046" s="221" customFormat="1" ht="15" customHeight="1" x14ac:dyDescent="0.25"/>
    <row r="1047" s="221" customFormat="1" ht="15" customHeight="1" x14ac:dyDescent="0.25"/>
    <row r="1048" s="221" customFormat="1" ht="15" customHeight="1" x14ac:dyDescent="0.25"/>
    <row r="1049" s="221" customFormat="1" ht="15" customHeight="1" x14ac:dyDescent="0.25"/>
    <row r="1050" s="221" customFormat="1" ht="15" customHeight="1" x14ac:dyDescent="0.25"/>
    <row r="1051" s="221" customFormat="1" ht="15" customHeight="1" x14ac:dyDescent="0.25"/>
    <row r="1052" s="221" customFormat="1" ht="15" customHeight="1" x14ac:dyDescent="0.25"/>
    <row r="1053" s="221" customFormat="1" ht="15" customHeight="1" x14ac:dyDescent="0.25"/>
    <row r="1054" s="221" customFormat="1" ht="15" customHeight="1" x14ac:dyDescent="0.25"/>
    <row r="1055" s="221" customFormat="1" ht="15" customHeight="1" x14ac:dyDescent="0.25"/>
    <row r="1056" s="221" customFormat="1" ht="15" customHeight="1" x14ac:dyDescent="0.25"/>
    <row r="1057" s="221" customFormat="1" ht="15" customHeight="1" x14ac:dyDescent="0.25"/>
    <row r="1058" s="221" customFormat="1" ht="15" customHeight="1" x14ac:dyDescent="0.25"/>
    <row r="1059" s="221" customFormat="1" ht="15" customHeight="1" x14ac:dyDescent="0.25"/>
    <row r="1060" s="221" customFormat="1" ht="15" customHeight="1" x14ac:dyDescent="0.25"/>
    <row r="1061" s="221" customFormat="1" ht="15" customHeight="1" x14ac:dyDescent="0.25"/>
    <row r="1062" s="221" customFormat="1" ht="15" customHeight="1" x14ac:dyDescent="0.25"/>
    <row r="1063" s="221" customFormat="1" ht="15" customHeight="1" x14ac:dyDescent="0.25"/>
    <row r="1064" s="221" customFormat="1" ht="15" customHeight="1" x14ac:dyDescent="0.25"/>
    <row r="1065" s="221" customFormat="1" ht="15" customHeight="1" x14ac:dyDescent="0.25"/>
    <row r="1066" s="221" customFormat="1" ht="15" customHeight="1" x14ac:dyDescent="0.25"/>
    <row r="1067" s="221" customFormat="1" ht="15" customHeight="1" x14ac:dyDescent="0.25"/>
    <row r="1068" s="221" customFormat="1" ht="15" customHeight="1" x14ac:dyDescent="0.25"/>
    <row r="1069" s="221" customFormat="1" ht="15" customHeight="1" x14ac:dyDescent="0.25"/>
    <row r="1070" s="221" customFormat="1" ht="15" customHeight="1" x14ac:dyDescent="0.25"/>
    <row r="1071" s="221" customFormat="1" ht="15" customHeight="1" x14ac:dyDescent="0.25"/>
    <row r="1072" s="221" customFormat="1" ht="15" customHeight="1" x14ac:dyDescent="0.25"/>
    <row r="1073" s="221" customFormat="1" ht="15" customHeight="1" x14ac:dyDescent="0.25"/>
    <row r="1074" s="221" customFormat="1" ht="15" customHeight="1" x14ac:dyDescent="0.25"/>
    <row r="1075" s="221" customFormat="1" ht="15" customHeight="1" x14ac:dyDescent="0.25"/>
    <row r="1076" s="221" customFormat="1" ht="15" customHeight="1" x14ac:dyDescent="0.25"/>
    <row r="1077" s="221" customFormat="1" ht="15" customHeight="1" x14ac:dyDescent="0.25"/>
    <row r="1078" s="221" customFormat="1" ht="15" customHeight="1" x14ac:dyDescent="0.25"/>
    <row r="1079" s="221" customFormat="1" ht="15" customHeight="1" x14ac:dyDescent="0.25"/>
    <row r="1080" s="221" customFormat="1" ht="15" customHeight="1" x14ac:dyDescent="0.25"/>
    <row r="1081" s="221" customFormat="1" ht="15" customHeight="1" x14ac:dyDescent="0.25"/>
    <row r="1082" s="221" customFormat="1" ht="15" customHeight="1" x14ac:dyDescent="0.25"/>
    <row r="1083" s="221" customFormat="1" ht="15" customHeight="1" x14ac:dyDescent="0.25"/>
    <row r="1084" s="221" customFormat="1" ht="15" customHeight="1" x14ac:dyDescent="0.25"/>
    <row r="1085" s="221" customFormat="1" ht="15" customHeight="1" x14ac:dyDescent="0.25"/>
    <row r="1086" s="221" customFormat="1" ht="15" customHeight="1" x14ac:dyDescent="0.25"/>
    <row r="1087" s="221" customFormat="1" ht="15" customHeight="1" x14ac:dyDescent="0.25"/>
    <row r="1088" s="221" customFormat="1" ht="15" customHeight="1" x14ac:dyDescent="0.25"/>
    <row r="1089" s="221" customFormat="1" ht="15" customHeight="1" x14ac:dyDescent="0.25"/>
    <row r="1090" s="221" customFormat="1" ht="15" customHeight="1" x14ac:dyDescent="0.25"/>
    <row r="1091" s="221" customFormat="1" ht="15" customHeight="1" x14ac:dyDescent="0.25"/>
    <row r="1092" s="221" customFormat="1" ht="15" customHeight="1" x14ac:dyDescent="0.25"/>
    <row r="1093" s="221" customFormat="1" ht="15" customHeight="1" x14ac:dyDescent="0.25"/>
    <row r="1094" s="221" customFormat="1" ht="15" customHeight="1" x14ac:dyDescent="0.25"/>
    <row r="1095" s="221" customFormat="1" ht="15" customHeight="1" x14ac:dyDescent="0.25"/>
    <row r="1096" s="221" customFormat="1" ht="15" customHeight="1" x14ac:dyDescent="0.25"/>
    <row r="1097" s="221" customFormat="1" ht="15" customHeight="1" x14ac:dyDescent="0.25"/>
    <row r="1098" s="221" customFormat="1" ht="15" customHeight="1" x14ac:dyDescent="0.25"/>
    <row r="1099" s="221" customFormat="1" ht="15" customHeight="1" x14ac:dyDescent="0.25"/>
    <row r="1100" s="221" customFormat="1" ht="15" customHeight="1" x14ac:dyDescent="0.25"/>
    <row r="1101" s="221" customFormat="1" ht="15" customHeight="1" x14ac:dyDescent="0.25"/>
    <row r="1102" s="221" customFormat="1" ht="15" customHeight="1" x14ac:dyDescent="0.25"/>
    <row r="1103" s="221" customFormat="1" ht="15" customHeight="1" x14ac:dyDescent="0.25"/>
    <row r="1104" s="221" customFormat="1" ht="15" customHeight="1" x14ac:dyDescent="0.25"/>
    <row r="1105" s="221" customFormat="1" ht="15" customHeight="1" x14ac:dyDescent="0.25"/>
    <row r="1106" s="221" customFormat="1" ht="15" customHeight="1" x14ac:dyDescent="0.25"/>
    <row r="1107" s="221" customFormat="1" ht="15" customHeight="1" x14ac:dyDescent="0.25"/>
    <row r="1108" s="221" customFormat="1" ht="15" customHeight="1" x14ac:dyDescent="0.25"/>
    <row r="1109" s="221" customFormat="1" ht="15" customHeight="1" x14ac:dyDescent="0.25"/>
    <row r="1110" s="221" customFormat="1" ht="15" customHeight="1" x14ac:dyDescent="0.25"/>
    <row r="1111" s="221" customFormat="1" ht="15" customHeight="1" x14ac:dyDescent="0.25"/>
    <row r="1112" s="221" customFormat="1" ht="15" customHeight="1" x14ac:dyDescent="0.25"/>
    <row r="1113" s="221" customFormat="1" ht="15" customHeight="1" x14ac:dyDescent="0.25"/>
    <row r="1114" s="221" customFormat="1" ht="15" customHeight="1" x14ac:dyDescent="0.25"/>
    <row r="1115" s="221" customFormat="1" ht="15" customHeight="1" x14ac:dyDescent="0.25"/>
    <row r="1116" s="221" customFormat="1" ht="15" customHeight="1" x14ac:dyDescent="0.25"/>
    <row r="1117" s="221" customFormat="1" ht="15" customHeight="1" x14ac:dyDescent="0.25"/>
    <row r="1118" s="221" customFormat="1" ht="15" customHeight="1" x14ac:dyDescent="0.25"/>
    <row r="1119" s="221" customFormat="1" ht="15" customHeight="1" x14ac:dyDescent="0.25"/>
    <row r="1120" s="221" customFormat="1" ht="15" customHeight="1" x14ac:dyDescent="0.25"/>
    <row r="1121" s="221" customFormat="1" ht="15" customHeight="1" x14ac:dyDescent="0.25"/>
    <row r="1122" s="221" customFormat="1" ht="15" customHeight="1" x14ac:dyDescent="0.25"/>
    <row r="1123" s="221" customFormat="1" ht="15" customHeight="1" x14ac:dyDescent="0.25"/>
    <row r="1124" s="221" customFormat="1" ht="15" customHeight="1" x14ac:dyDescent="0.25"/>
    <row r="1125" s="221" customFormat="1" ht="15" customHeight="1" x14ac:dyDescent="0.25"/>
    <row r="1126" s="221" customFormat="1" ht="15" customHeight="1" x14ac:dyDescent="0.25"/>
    <row r="1127" s="221" customFormat="1" ht="15" customHeight="1" x14ac:dyDescent="0.25"/>
    <row r="1128" s="221" customFormat="1" ht="15" customHeight="1" x14ac:dyDescent="0.25"/>
    <row r="1129" s="221" customFormat="1" ht="15" customHeight="1" x14ac:dyDescent="0.25"/>
    <row r="1130" s="221" customFormat="1" ht="15" customHeight="1" x14ac:dyDescent="0.25"/>
    <row r="1131" s="221" customFormat="1" ht="15" customHeight="1" x14ac:dyDescent="0.25"/>
    <row r="1132" s="221" customFormat="1" ht="15" customHeight="1" x14ac:dyDescent="0.25"/>
    <row r="1133" s="221" customFormat="1" ht="15" customHeight="1" x14ac:dyDescent="0.25"/>
    <row r="1134" s="221" customFormat="1" ht="15" customHeight="1" x14ac:dyDescent="0.25"/>
    <row r="1135" s="221" customFormat="1" ht="15" customHeight="1" x14ac:dyDescent="0.25"/>
    <row r="1136" s="221" customFormat="1" ht="15" customHeight="1" x14ac:dyDescent="0.25"/>
    <row r="1137" s="221" customFormat="1" ht="15" customHeight="1" x14ac:dyDescent="0.25"/>
    <row r="1138" s="221" customFormat="1" ht="15" customHeight="1" x14ac:dyDescent="0.25"/>
    <row r="1139" s="221" customFormat="1" ht="15" customHeight="1" x14ac:dyDescent="0.25"/>
    <row r="1140" s="221" customFormat="1" ht="15" customHeight="1" x14ac:dyDescent="0.25"/>
    <row r="1141" s="221" customFormat="1" ht="15" customHeight="1" x14ac:dyDescent="0.25"/>
    <row r="1142" s="221" customFormat="1" ht="15" customHeight="1" x14ac:dyDescent="0.25"/>
    <row r="1143" s="221" customFormat="1" ht="15" customHeight="1" x14ac:dyDescent="0.25"/>
    <row r="1144" s="221" customFormat="1" ht="15" customHeight="1" x14ac:dyDescent="0.25"/>
    <row r="1145" s="221" customFormat="1" ht="15" customHeight="1" x14ac:dyDescent="0.25"/>
    <row r="1146" s="221" customFormat="1" ht="15" customHeight="1" x14ac:dyDescent="0.25"/>
    <row r="1147" s="221" customFormat="1" ht="15" customHeight="1" x14ac:dyDescent="0.25"/>
    <row r="1148" s="221" customFormat="1" ht="15" customHeight="1" x14ac:dyDescent="0.25"/>
    <row r="1149" s="221" customFormat="1" ht="15" customHeight="1" x14ac:dyDescent="0.25"/>
    <row r="1150" s="221" customFormat="1" ht="15" customHeight="1" x14ac:dyDescent="0.25"/>
    <row r="1151" s="221" customFormat="1" ht="15" customHeight="1" x14ac:dyDescent="0.25"/>
    <row r="1152" s="221" customFormat="1" ht="15" customHeight="1" x14ac:dyDescent="0.25"/>
    <row r="1153" s="221" customFormat="1" ht="15" customHeight="1" x14ac:dyDescent="0.25"/>
    <row r="1154" s="221" customFormat="1" ht="15" customHeight="1" x14ac:dyDescent="0.25"/>
    <row r="1155" s="221" customFormat="1" ht="15" customHeight="1" x14ac:dyDescent="0.25"/>
    <row r="1156" s="221" customFormat="1" ht="15" customHeight="1" x14ac:dyDescent="0.25"/>
    <row r="1157" s="221" customFormat="1" ht="15" customHeight="1" x14ac:dyDescent="0.25"/>
    <row r="1158" s="221" customFormat="1" ht="15" customHeight="1" x14ac:dyDescent="0.25"/>
    <row r="1159" s="221" customFormat="1" ht="15" customHeight="1" x14ac:dyDescent="0.25"/>
    <row r="1160" s="221" customFormat="1" ht="15" customHeight="1" x14ac:dyDescent="0.25"/>
    <row r="1161" s="221" customFormat="1" ht="15" customHeight="1" x14ac:dyDescent="0.25"/>
    <row r="1162" s="221" customFormat="1" ht="15" customHeight="1" x14ac:dyDescent="0.25"/>
    <row r="1163" s="221" customFormat="1" ht="15" customHeight="1" x14ac:dyDescent="0.25"/>
    <row r="1164" s="221" customFormat="1" ht="15" customHeight="1" x14ac:dyDescent="0.25"/>
    <row r="1165" s="221" customFormat="1" ht="15" customHeight="1" x14ac:dyDescent="0.25"/>
    <row r="1166" s="221" customFormat="1" ht="15" customHeight="1" x14ac:dyDescent="0.25"/>
    <row r="1167" s="221" customFormat="1" ht="15" customHeight="1" x14ac:dyDescent="0.25"/>
    <row r="1168" s="221" customFormat="1" ht="15" customHeight="1" x14ac:dyDescent="0.25"/>
    <row r="1169" s="221" customFormat="1" ht="15" customHeight="1" x14ac:dyDescent="0.25"/>
    <row r="1170" s="221" customFormat="1" ht="15" customHeight="1" x14ac:dyDescent="0.25"/>
    <row r="1171" s="221" customFormat="1" ht="15" customHeight="1" x14ac:dyDescent="0.25"/>
    <row r="1172" s="221" customFormat="1" ht="15" customHeight="1" x14ac:dyDescent="0.25"/>
    <row r="1173" s="221" customFormat="1" ht="15" customHeight="1" x14ac:dyDescent="0.25"/>
    <row r="1174" s="221" customFormat="1" ht="15" customHeight="1" x14ac:dyDescent="0.25"/>
    <row r="1175" s="221" customFormat="1" ht="15" customHeight="1" x14ac:dyDescent="0.25"/>
    <row r="1176" s="221" customFormat="1" ht="15" customHeight="1" x14ac:dyDescent="0.25"/>
    <row r="1177" s="221" customFormat="1" ht="15" customHeight="1" x14ac:dyDescent="0.25"/>
    <row r="1178" s="221" customFormat="1" ht="15" customHeight="1" x14ac:dyDescent="0.25"/>
    <row r="1179" s="221" customFormat="1" ht="15" customHeight="1" x14ac:dyDescent="0.25"/>
    <row r="1180" s="221" customFormat="1" ht="15" customHeight="1" x14ac:dyDescent="0.25"/>
    <row r="1181" s="221" customFormat="1" ht="15" customHeight="1" x14ac:dyDescent="0.25"/>
    <row r="1182" s="221" customFormat="1" ht="15" customHeight="1" x14ac:dyDescent="0.25"/>
    <row r="1183" s="221" customFormat="1" ht="15" customHeight="1" x14ac:dyDescent="0.25"/>
    <row r="1184" s="221" customFormat="1" ht="15" customHeight="1" x14ac:dyDescent="0.25"/>
    <row r="1185" s="221" customFormat="1" ht="15" customHeight="1" x14ac:dyDescent="0.25"/>
    <row r="1186" s="221" customFormat="1" ht="15" customHeight="1" x14ac:dyDescent="0.25"/>
    <row r="1187" s="221" customFormat="1" ht="15" customHeight="1" x14ac:dyDescent="0.25"/>
    <row r="1188" s="221" customFormat="1" ht="15" customHeight="1" x14ac:dyDescent="0.25"/>
    <row r="1189" s="221" customFormat="1" ht="15" customHeight="1" x14ac:dyDescent="0.25"/>
    <row r="1190" s="221" customFormat="1" ht="15" customHeight="1" x14ac:dyDescent="0.25"/>
    <row r="1191" s="221" customFormat="1" ht="15" customHeight="1" x14ac:dyDescent="0.25"/>
    <row r="1192" s="221" customFormat="1" ht="15" customHeight="1" x14ac:dyDescent="0.25"/>
    <row r="1193" s="221" customFormat="1" ht="15" customHeight="1" x14ac:dyDescent="0.25"/>
    <row r="1194" s="221" customFormat="1" ht="15" customHeight="1" x14ac:dyDescent="0.25"/>
    <row r="1195" s="221" customFormat="1" ht="15" customHeight="1" x14ac:dyDescent="0.25"/>
    <row r="1196" s="221" customFormat="1" ht="15" customHeight="1" x14ac:dyDescent="0.25"/>
    <row r="1197" s="221" customFormat="1" ht="15" customHeight="1" x14ac:dyDescent="0.25"/>
    <row r="1198" s="221" customFormat="1" ht="15" customHeight="1" x14ac:dyDescent="0.25"/>
    <row r="1199" s="221" customFormat="1" ht="15" customHeight="1" x14ac:dyDescent="0.25"/>
    <row r="1200" s="221" customFormat="1" ht="15" customHeight="1" x14ac:dyDescent="0.25"/>
    <row r="1201" s="221" customFormat="1" ht="15" customHeight="1" x14ac:dyDescent="0.25"/>
    <row r="1202" s="221" customFormat="1" ht="15" customHeight="1" x14ac:dyDescent="0.25"/>
    <row r="1203" s="221" customFormat="1" ht="15" customHeight="1" x14ac:dyDescent="0.25"/>
    <row r="1204" s="221" customFormat="1" ht="15" customHeight="1" x14ac:dyDescent="0.25"/>
    <row r="1205" s="221" customFormat="1" ht="15" customHeight="1" x14ac:dyDescent="0.25"/>
    <row r="1206" s="221" customFormat="1" ht="15" customHeight="1" x14ac:dyDescent="0.25"/>
    <row r="1207" s="221" customFormat="1" ht="15" customHeight="1" x14ac:dyDescent="0.25"/>
    <row r="1208" s="221" customFormat="1" ht="15" customHeight="1" x14ac:dyDescent="0.25"/>
    <row r="1209" s="221" customFormat="1" ht="15" customHeight="1" x14ac:dyDescent="0.25"/>
    <row r="1210" s="221" customFormat="1" ht="15" customHeight="1" x14ac:dyDescent="0.25"/>
    <row r="1211" s="221" customFormat="1" ht="15" customHeight="1" x14ac:dyDescent="0.25"/>
    <row r="1212" s="221" customFormat="1" ht="15" customHeight="1" x14ac:dyDescent="0.25"/>
    <row r="1213" s="221" customFormat="1" ht="15" customHeight="1" x14ac:dyDescent="0.25"/>
    <row r="1214" s="221" customFormat="1" ht="15" customHeight="1" x14ac:dyDescent="0.25"/>
    <row r="1215" s="221" customFormat="1" ht="15" customHeight="1" x14ac:dyDescent="0.25"/>
    <row r="1216" s="221" customFormat="1" ht="15" customHeight="1" x14ac:dyDescent="0.25"/>
    <row r="1217" s="221" customFormat="1" ht="15" customHeight="1" x14ac:dyDescent="0.25"/>
    <row r="1218" s="221" customFormat="1" ht="15" customHeight="1" x14ac:dyDescent="0.25"/>
    <row r="1219" s="221" customFormat="1" ht="15" customHeight="1" x14ac:dyDescent="0.25"/>
    <row r="1220" s="221" customFormat="1" ht="15" customHeight="1" x14ac:dyDescent="0.25"/>
    <row r="1221" s="221" customFormat="1" ht="15" customHeight="1" x14ac:dyDescent="0.25"/>
    <row r="1222" s="221" customFormat="1" ht="15" customHeight="1" x14ac:dyDescent="0.25"/>
    <row r="1223" s="221" customFormat="1" ht="15" customHeight="1" x14ac:dyDescent="0.25"/>
    <row r="1224" s="221" customFormat="1" ht="15" customHeight="1" x14ac:dyDescent="0.25"/>
    <row r="1225" s="221" customFormat="1" ht="15" customHeight="1" x14ac:dyDescent="0.25"/>
    <row r="1226" s="221" customFormat="1" ht="15" customHeight="1" x14ac:dyDescent="0.25"/>
    <row r="1227" s="221" customFormat="1" ht="15" customHeight="1" x14ac:dyDescent="0.25"/>
    <row r="1228" s="221" customFormat="1" ht="15" customHeight="1" x14ac:dyDescent="0.25"/>
    <row r="1229" s="221" customFormat="1" ht="15" customHeight="1" x14ac:dyDescent="0.25"/>
    <row r="1230" s="221" customFormat="1" ht="15" customHeight="1" x14ac:dyDescent="0.25"/>
    <row r="1231" s="221" customFormat="1" ht="15" customHeight="1" x14ac:dyDescent="0.25"/>
    <row r="1232" s="221" customFormat="1" ht="15" customHeight="1" x14ac:dyDescent="0.25"/>
    <row r="1233" s="221" customFormat="1" ht="15" customHeight="1" x14ac:dyDescent="0.25"/>
    <row r="1234" s="221" customFormat="1" ht="15" customHeight="1" x14ac:dyDescent="0.25"/>
    <row r="1235" s="221" customFormat="1" ht="15" customHeight="1" x14ac:dyDescent="0.25"/>
    <row r="1236" s="221" customFormat="1" ht="15" customHeight="1" x14ac:dyDescent="0.25"/>
    <row r="1237" s="221" customFormat="1" ht="15" customHeight="1" x14ac:dyDescent="0.25"/>
    <row r="1238" s="221" customFormat="1" ht="15" customHeight="1" x14ac:dyDescent="0.25"/>
    <row r="1239" s="221" customFormat="1" ht="15" customHeight="1" x14ac:dyDescent="0.25"/>
    <row r="1240" s="221" customFormat="1" ht="15" customHeight="1" x14ac:dyDescent="0.25"/>
    <row r="1241" s="221" customFormat="1" ht="15" customHeight="1" x14ac:dyDescent="0.25"/>
    <row r="1242" s="221" customFormat="1" ht="15" customHeight="1" x14ac:dyDescent="0.25"/>
    <row r="1243" s="221" customFormat="1" ht="15" customHeight="1" x14ac:dyDescent="0.25"/>
    <row r="1244" s="221" customFormat="1" ht="15" customHeight="1" x14ac:dyDescent="0.25"/>
    <row r="1245" s="221" customFormat="1" ht="15" customHeight="1" x14ac:dyDescent="0.25"/>
    <row r="1246" s="221" customFormat="1" ht="15" customHeight="1" x14ac:dyDescent="0.25"/>
    <row r="1247" s="221" customFormat="1" ht="15" customHeight="1" x14ac:dyDescent="0.25"/>
    <row r="1248" s="221" customFormat="1" ht="15" customHeight="1" x14ac:dyDescent="0.25"/>
    <row r="1249" s="221" customFormat="1" ht="15" customHeight="1" x14ac:dyDescent="0.25"/>
    <row r="1250" s="221" customFormat="1" ht="15" customHeight="1" x14ac:dyDescent="0.25"/>
    <row r="1251" s="221" customFormat="1" ht="15" customHeight="1" x14ac:dyDescent="0.25"/>
    <row r="1252" s="221" customFormat="1" ht="15" customHeight="1" x14ac:dyDescent="0.25"/>
    <row r="1253" s="221" customFormat="1" ht="15" customHeight="1" x14ac:dyDescent="0.25"/>
    <row r="1254" s="221" customFormat="1" ht="15" customHeight="1" x14ac:dyDescent="0.25"/>
    <row r="1255" s="221" customFormat="1" ht="15" customHeight="1" x14ac:dyDescent="0.25"/>
    <row r="1256" s="221" customFormat="1" ht="15" customHeight="1" x14ac:dyDescent="0.25"/>
    <row r="1257" s="221" customFormat="1" ht="15" customHeight="1" x14ac:dyDescent="0.25"/>
    <row r="1258" s="221" customFormat="1" ht="15" customHeight="1" x14ac:dyDescent="0.25"/>
    <row r="1259" s="221" customFormat="1" ht="15" customHeight="1" x14ac:dyDescent="0.25"/>
    <row r="1260" s="221" customFormat="1" ht="15" customHeight="1" x14ac:dyDescent="0.25"/>
    <row r="1261" s="221" customFormat="1" ht="15" customHeight="1" x14ac:dyDescent="0.25"/>
    <row r="1262" s="221" customFormat="1" ht="15" customHeight="1" x14ac:dyDescent="0.25"/>
    <row r="1263" s="221" customFormat="1" ht="15" customHeight="1" x14ac:dyDescent="0.25"/>
    <row r="1264" s="221" customFormat="1" ht="15" customHeight="1" x14ac:dyDescent="0.25"/>
    <row r="1265" s="221" customFormat="1" ht="15" customHeight="1" x14ac:dyDescent="0.25"/>
    <row r="1266" s="221" customFormat="1" ht="15" customHeight="1" x14ac:dyDescent="0.25"/>
    <row r="1267" s="221" customFormat="1" ht="15" customHeight="1" x14ac:dyDescent="0.25"/>
    <row r="1268" s="221" customFormat="1" ht="15" customHeight="1" x14ac:dyDescent="0.25"/>
    <row r="1269" s="221" customFormat="1" ht="15" customHeight="1" x14ac:dyDescent="0.25"/>
    <row r="1270" s="221" customFormat="1" ht="15" customHeight="1" x14ac:dyDescent="0.25"/>
    <row r="1271" s="221" customFormat="1" ht="15" customHeight="1" x14ac:dyDescent="0.25"/>
    <row r="1272" s="221" customFormat="1" ht="15" customHeight="1" x14ac:dyDescent="0.25"/>
    <row r="1273" s="221" customFormat="1" ht="15" customHeight="1" x14ac:dyDescent="0.25"/>
    <row r="1274" s="221" customFormat="1" ht="15" customHeight="1" x14ac:dyDescent="0.25"/>
    <row r="1275" s="221" customFormat="1" ht="15" customHeight="1" x14ac:dyDescent="0.25"/>
    <row r="1276" s="221" customFormat="1" ht="15" customHeight="1" x14ac:dyDescent="0.25"/>
    <row r="1277" s="221" customFormat="1" ht="15" customHeight="1" x14ac:dyDescent="0.25"/>
    <row r="1278" s="221" customFormat="1" ht="15" customHeight="1" x14ac:dyDescent="0.25"/>
    <row r="1279" s="221" customFormat="1" ht="15" customHeight="1" x14ac:dyDescent="0.25"/>
    <row r="1280" s="221" customFormat="1" ht="15" customHeight="1" x14ac:dyDescent="0.25"/>
    <row r="1281" s="221" customFormat="1" ht="15" customHeight="1" x14ac:dyDescent="0.25"/>
    <row r="1282" s="221" customFormat="1" ht="15" customHeight="1" x14ac:dyDescent="0.25"/>
    <row r="1283" s="221" customFormat="1" ht="15" customHeight="1" x14ac:dyDescent="0.25"/>
    <row r="1284" s="221" customFormat="1" ht="15" customHeight="1" x14ac:dyDescent="0.25"/>
    <row r="1285" s="221" customFormat="1" ht="15" customHeight="1" x14ac:dyDescent="0.25"/>
    <row r="1286" s="221" customFormat="1" ht="15" customHeight="1" x14ac:dyDescent="0.25"/>
    <row r="1287" s="221" customFormat="1" ht="15" customHeight="1" x14ac:dyDescent="0.25"/>
    <row r="1288" s="221" customFormat="1" ht="15" customHeight="1" x14ac:dyDescent="0.25"/>
    <row r="1289" s="221" customFormat="1" ht="15" customHeight="1" x14ac:dyDescent="0.25"/>
    <row r="1290" s="221" customFormat="1" ht="15" customHeight="1" x14ac:dyDescent="0.25"/>
    <row r="1291" s="221" customFormat="1" ht="15" customHeight="1" x14ac:dyDescent="0.25"/>
    <row r="1292" s="221" customFormat="1" ht="15" customHeight="1" x14ac:dyDescent="0.25"/>
    <row r="1293" s="221" customFormat="1" ht="15" customHeight="1" x14ac:dyDescent="0.25"/>
    <row r="1294" s="221" customFormat="1" ht="15" customHeight="1" x14ac:dyDescent="0.25"/>
    <row r="1295" s="221" customFormat="1" ht="15" customHeight="1" x14ac:dyDescent="0.25"/>
    <row r="1296" s="221" customFormat="1" ht="15" customHeight="1" x14ac:dyDescent="0.25"/>
    <row r="1297" s="221" customFormat="1" ht="15" customHeight="1" x14ac:dyDescent="0.25"/>
    <row r="1298" s="221" customFormat="1" ht="15" customHeight="1" x14ac:dyDescent="0.25"/>
    <row r="1299" s="221" customFormat="1" ht="15" customHeight="1" x14ac:dyDescent="0.25"/>
    <row r="1300" s="221" customFormat="1" ht="15" customHeight="1" x14ac:dyDescent="0.25"/>
    <row r="1301" s="221" customFormat="1" ht="15" customHeight="1" x14ac:dyDescent="0.25"/>
    <row r="1302" s="221" customFormat="1" ht="15" customHeight="1" x14ac:dyDescent="0.25"/>
    <row r="1303" s="221" customFormat="1" ht="15" customHeight="1" x14ac:dyDescent="0.25"/>
    <row r="1304" s="221" customFormat="1" ht="15" customHeight="1" x14ac:dyDescent="0.25"/>
    <row r="1305" s="221" customFormat="1" ht="15" customHeight="1" x14ac:dyDescent="0.25"/>
    <row r="1306" s="221" customFormat="1" ht="15" customHeight="1" x14ac:dyDescent="0.25"/>
    <row r="1307" s="221" customFormat="1" ht="15" customHeight="1" x14ac:dyDescent="0.25"/>
    <row r="1308" s="221" customFormat="1" ht="15" customHeight="1" x14ac:dyDescent="0.25"/>
    <row r="1309" s="221" customFormat="1" ht="15" customHeight="1" x14ac:dyDescent="0.25"/>
    <row r="1310" s="221" customFormat="1" ht="15" customHeight="1" x14ac:dyDescent="0.25"/>
    <row r="1311" s="221" customFormat="1" ht="15" customHeight="1" x14ac:dyDescent="0.25"/>
    <row r="1312" s="221" customFormat="1" ht="15" customHeight="1" x14ac:dyDescent="0.25"/>
    <row r="1313" s="221" customFormat="1" ht="15" customHeight="1" x14ac:dyDescent="0.25"/>
    <row r="1314" s="221" customFormat="1" ht="15" customHeight="1" x14ac:dyDescent="0.25"/>
    <row r="1315" s="221" customFormat="1" ht="15" customHeight="1" x14ac:dyDescent="0.25"/>
    <row r="1316" s="221" customFormat="1" ht="15" customHeight="1" x14ac:dyDescent="0.25"/>
    <row r="1317" s="221" customFormat="1" ht="15" customHeight="1" x14ac:dyDescent="0.25"/>
    <row r="1318" s="221" customFormat="1" ht="15" customHeight="1" x14ac:dyDescent="0.25"/>
    <row r="1319" s="221" customFormat="1" ht="15" customHeight="1" x14ac:dyDescent="0.25"/>
    <row r="1320" s="221" customFormat="1" ht="15" customHeight="1" x14ac:dyDescent="0.25"/>
    <row r="1321" s="221" customFormat="1" ht="15" customHeight="1" x14ac:dyDescent="0.25"/>
    <row r="1322" s="221" customFormat="1" ht="15" customHeight="1" x14ac:dyDescent="0.25"/>
    <row r="1323" s="221" customFormat="1" ht="15" customHeight="1" x14ac:dyDescent="0.25"/>
    <row r="1324" s="221" customFormat="1" ht="15" customHeight="1" x14ac:dyDescent="0.25"/>
    <row r="1325" s="221" customFormat="1" ht="15" customHeight="1" x14ac:dyDescent="0.25"/>
    <row r="1326" s="221" customFormat="1" ht="15" customHeight="1" x14ac:dyDescent="0.25"/>
    <row r="1327" s="221" customFormat="1" ht="15" customHeight="1" x14ac:dyDescent="0.25"/>
    <row r="1328" s="221" customFormat="1" ht="15" customHeight="1" x14ac:dyDescent="0.25"/>
    <row r="1329" s="221" customFormat="1" ht="15" customHeight="1" x14ac:dyDescent="0.25"/>
    <row r="1330" s="221" customFormat="1" ht="15" customHeight="1" x14ac:dyDescent="0.25"/>
    <row r="1331" s="221" customFormat="1" ht="15" customHeight="1" x14ac:dyDescent="0.25"/>
    <row r="1332" s="221" customFormat="1" ht="15" customHeight="1" x14ac:dyDescent="0.25"/>
    <row r="1333" s="221" customFormat="1" ht="15" customHeight="1" x14ac:dyDescent="0.25"/>
    <row r="1334" s="221" customFormat="1" ht="15" customHeight="1" x14ac:dyDescent="0.25"/>
    <row r="1335" s="221" customFormat="1" ht="15" customHeight="1" x14ac:dyDescent="0.25"/>
    <row r="1336" s="221" customFormat="1" ht="15" customHeight="1" x14ac:dyDescent="0.25"/>
    <row r="1337" s="221" customFormat="1" ht="15" customHeight="1" x14ac:dyDescent="0.25"/>
    <row r="1338" s="221" customFormat="1" ht="15" customHeight="1" x14ac:dyDescent="0.25"/>
    <row r="1339" s="221" customFormat="1" ht="15" customHeight="1" x14ac:dyDescent="0.25"/>
    <row r="1340" s="221" customFormat="1" ht="15" customHeight="1" x14ac:dyDescent="0.25"/>
    <row r="1341" s="221" customFormat="1" ht="15" customHeight="1" x14ac:dyDescent="0.25"/>
    <row r="1342" s="221" customFormat="1" ht="15" customHeight="1" x14ac:dyDescent="0.25"/>
    <row r="1343" s="221" customFormat="1" ht="15" customHeight="1" x14ac:dyDescent="0.25"/>
    <row r="1344" s="221" customFormat="1" ht="15" customHeight="1" x14ac:dyDescent="0.25"/>
    <row r="1345" s="221" customFormat="1" ht="15" customHeight="1" x14ac:dyDescent="0.25"/>
    <row r="1346" s="221" customFormat="1" ht="15" customHeight="1" x14ac:dyDescent="0.25"/>
    <row r="1347" s="221" customFormat="1" ht="15" customHeight="1" x14ac:dyDescent="0.25"/>
    <row r="1348" s="221" customFormat="1" ht="15" customHeight="1" x14ac:dyDescent="0.25"/>
    <row r="1349" s="221" customFormat="1" ht="15" customHeight="1" x14ac:dyDescent="0.25"/>
    <row r="1350" s="221" customFormat="1" ht="15" customHeight="1" x14ac:dyDescent="0.25"/>
    <row r="1351" s="221" customFormat="1" ht="15" customHeight="1" x14ac:dyDescent="0.25"/>
    <row r="1352" s="221" customFormat="1" ht="15" customHeight="1" x14ac:dyDescent="0.25"/>
    <row r="1353" s="221" customFormat="1" ht="15" customHeight="1" x14ac:dyDescent="0.25"/>
    <row r="1354" s="221" customFormat="1" ht="15" customHeight="1" x14ac:dyDescent="0.25"/>
    <row r="1355" s="221" customFormat="1" ht="15" customHeight="1" x14ac:dyDescent="0.25"/>
    <row r="1356" s="221" customFormat="1" ht="15" customHeight="1" x14ac:dyDescent="0.25"/>
    <row r="1357" s="221" customFormat="1" ht="15" customHeight="1" x14ac:dyDescent="0.25"/>
    <row r="1358" s="221" customFormat="1" ht="15" customHeight="1" x14ac:dyDescent="0.25"/>
    <row r="1359" s="221" customFormat="1" ht="15" customHeight="1" x14ac:dyDescent="0.25"/>
    <row r="1360" s="221" customFormat="1" ht="15" customHeight="1" x14ac:dyDescent="0.25"/>
    <row r="1361" s="221" customFormat="1" ht="15" customHeight="1" x14ac:dyDescent="0.25"/>
    <row r="1362" s="221" customFormat="1" ht="15" customHeight="1" x14ac:dyDescent="0.25"/>
    <row r="1363" s="221" customFormat="1" ht="15" customHeight="1" x14ac:dyDescent="0.25"/>
    <row r="1364" s="221" customFormat="1" ht="15" customHeight="1" x14ac:dyDescent="0.25"/>
    <row r="1365" s="221" customFormat="1" ht="15" customHeight="1" x14ac:dyDescent="0.25"/>
    <row r="1366" s="221" customFormat="1" ht="15" customHeight="1" x14ac:dyDescent="0.25"/>
    <row r="1367" s="221" customFormat="1" ht="15" customHeight="1" x14ac:dyDescent="0.25"/>
    <row r="1368" s="221" customFormat="1" ht="15" customHeight="1" x14ac:dyDescent="0.25"/>
    <row r="1369" s="221" customFormat="1" ht="15" customHeight="1" x14ac:dyDescent="0.25"/>
    <row r="1370" s="221" customFormat="1" ht="15" customHeight="1" x14ac:dyDescent="0.25"/>
    <row r="1371" s="221" customFormat="1" ht="15" customHeight="1" x14ac:dyDescent="0.25"/>
    <row r="1372" s="221" customFormat="1" ht="15" customHeight="1" x14ac:dyDescent="0.25"/>
    <row r="1373" s="221" customFormat="1" ht="15" customHeight="1" x14ac:dyDescent="0.25"/>
    <row r="1374" s="221" customFormat="1" ht="15" customHeight="1" x14ac:dyDescent="0.25"/>
    <row r="1375" s="221" customFormat="1" ht="15" customHeight="1" x14ac:dyDescent="0.25"/>
    <row r="1376" s="221" customFormat="1" ht="15" customHeight="1" x14ac:dyDescent="0.25"/>
    <row r="1377" s="221" customFormat="1" ht="15" customHeight="1" x14ac:dyDescent="0.25"/>
    <row r="1378" s="221" customFormat="1" ht="15" customHeight="1" x14ac:dyDescent="0.25"/>
    <row r="1379" s="221" customFormat="1" ht="15" customHeight="1" x14ac:dyDescent="0.25"/>
    <row r="1380" s="221" customFormat="1" ht="15" customHeight="1" x14ac:dyDescent="0.25"/>
    <row r="1381" s="221" customFormat="1" ht="15" customHeight="1" x14ac:dyDescent="0.25"/>
    <row r="1382" s="221" customFormat="1" ht="15" customHeight="1" x14ac:dyDescent="0.25"/>
    <row r="1383" s="221" customFormat="1" ht="15" customHeight="1" x14ac:dyDescent="0.25"/>
    <row r="1384" s="221" customFormat="1" ht="15" customHeight="1" x14ac:dyDescent="0.25"/>
    <row r="1385" s="221" customFormat="1" ht="15" customHeight="1" x14ac:dyDescent="0.25"/>
    <row r="1386" s="221" customFormat="1" ht="15" customHeight="1" x14ac:dyDescent="0.25"/>
    <row r="1387" s="221" customFormat="1" ht="15" customHeight="1" x14ac:dyDescent="0.25"/>
    <row r="1388" s="221" customFormat="1" ht="15" customHeight="1" x14ac:dyDescent="0.25"/>
    <row r="1389" s="221" customFormat="1" ht="15" customHeight="1" x14ac:dyDescent="0.25"/>
    <row r="1390" s="221" customFormat="1" ht="15" customHeight="1" x14ac:dyDescent="0.25"/>
    <row r="1391" s="221" customFormat="1" ht="15" customHeight="1" x14ac:dyDescent="0.25"/>
    <row r="1392" s="221" customFormat="1" ht="15" customHeight="1" x14ac:dyDescent="0.25"/>
    <row r="1393" s="221" customFormat="1" ht="15" customHeight="1" x14ac:dyDescent="0.25"/>
    <row r="1394" s="221" customFormat="1" ht="15" customHeight="1" x14ac:dyDescent="0.25"/>
    <row r="1395" s="221" customFormat="1" ht="15" customHeight="1" x14ac:dyDescent="0.25"/>
    <row r="1396" s="221" customFormat="1" ht="15" customHeight="1" x14ac:dyDescent="0.25"/>
    <row r="1397" s="221" customFormat="1" ht="15" customHeight="1" x14ac:dyDescent="0.25"/>
    <row r="1398" s="221" customFormat="1" ht="15" customHeight="1" x14ac:dyDescent="0.25"/>
    <row r="1399" s="221" customFormat="1" ht="15" customHeight="1" x14ac:dyDescent="0.25"/>
    <row r="1400" s="221" customFormat="1" ht="15" customHeight="1" x14ac:dyDescent="0.25"/>
    <row r="1401" s="221" customFormat="1" ht="15" customHeight="1" x14ac:dyDescent="0.25"/>
    <row r="1402" s="221" customFormat="1" ht="15" customHeight="1" x14ac:dyDescent="0.25"/>
    <row r="1403" s="221" customFormat="1" ht="15" customHeight="1" x14ac:dyDescent="0.25"/>
    <row r="1404" s="221" customFormat="1" ht="15" customHeight="1" x14ac:dyDescent="0.25"/>
    <row r="1405" s="221" customFormat="1" ht="15" customHeight="1" x14ac:dyDescent="0.25"/>
    <row r="1406" s="221" customFormat="1" ht="15" customHeight="1" x14ac:dyDescent="0.25"/>
    <row r="1407" s="221" customFormat="1" ht="15" customHeight="1" x14ac:dyDescent="0.25"/>
    <row r="1408" s="221" customFormat="1" ht="15" customHeight="1" x14ac:dyDescent="0.25"/>
    <row r="1409" s="221" customFormat="1" ht="15" customHeight="1" x14ac:dyDescent="0.25"/>
    <row r="1410" s="221" customFormat="1" ht="15" customHeight="1" x14ac:dyDescent="0.25"/>
    <row r="1411" s="221" customFormat="1" ht="15" customHeight="1" x14ac:dyDescent="0.25"/>
    <row r="1412" s="221" customFormat="1" ht="15" customHeight="1" x14ac:dyDescent="0.25"/>
    <row r="1413" s="221" customFormat="1" ht="15" customHeight="1" x14ac:dyDescent="0.25"/>
    <row r="1414" s="221" customFormat="1" ht="15" customHeight="1" x14ac:dyDescent="0.25"/>
    <row r="1415" s="221" customFormat="1" ht="15" customHeight="1" x14ac:dyDescent="0.25"/>
    <row r="1416" s="221" customFormat="1" ht="15" customHeight="1" x14ac:dyDescent="0.25"/>
    <row r="1417" s="221" customFormat="1" ht="15" customHeight="1" x14ac:dyDescent="0.25"/>
    <row r="1418" s="221" customFormat="1" ht="15" customHeight="1" x14ac:dyDescent="0.25"/>
    <row r="1419" s="221" customFormat="1" ht="15" customHeight="1" x14ac:dyDescent="0.25"/>
    <row r="1420" s="221" customFormat="1" ht="15" customHeight="1" x14ac:dyDescent="0.25"/>
    <row r="1421" s="221" customFormat="1" ht="15" customHeight="1" x14ac:dyDescent="0.25"/>
    <row r="1422" s="221" customFormat="1" ht="15" customHeight="1" x14ac:dyDescent="0.25"/>
    <row r="1423" s="221" customFormat="1" ht="15" customHeight="1" x14ac:dyDescent="0.25"/>
    <row r="1424" s="221" customFormat="1" ht="15" customHeight="1" x14ac:dyDescent="0.25"/>
    <row r="1425" s="221" customFormat="1" ht="15" customHeight="1" x14ac:dyDescent="0.25"/>
    <row r="1426" s="221" customFormat="1" ht="15" customHeight="1" x14ac:dyDescent="0.25"/>
    <row r="1427" s="221" customFormat="1" ht="15" customHeight="1" x14ac:dyDescent="0.25"/>
    <row r="1428" s="221" customFormat="1" ht="15" customHeight="1" x14ac:dyDescent="0.25"/>
    <row r="1429" s="221" customFormat="1" ht="15" customHeight="1" x14ac:dyDescent="0.25"/>
    <row r="1430" s="221" customFormat="1" ht="15" customHeight="1" x14ac:dyDescent="0.25"/>
    <row r="1431" s="221" customFormat="1" ht="15" customHeight="1" x14ac:dyDescent="0.25"/>
    <row r="1432" s="221" customFormat="1" ht="15" customHeight="1" x14ac:dyDescent="0.25"/>
    <row r="1433" s="221" customFormat="1" ht="15" customHeight="1" x14ac:dyDescent="0.25"/>
    <row r="1434" s="221" customFormat="1" ht="15" customHeight="1" x14ac:dyDescent="0.25"/>
    <row r="1435" s="221" customFormat="1" ht="15" customHeight="1" x14ac:dyDescent="0.25"/>
    <row r="1436" s="221" customFormat="1" ht="15" customHeight="1" x14ac:dyDescent="0.25"/>
    <row r="1437" s="221" customFormat="1" ht="15" customHeight="1" x14ac:dyDescent="0.25"/>
    <row r="1438" s="221" customFormat="1" ht="15" customHeight="1" x14ac:dyDescent="0.25"/>
    <row r="1439" s="221" customFormat="1" ht="15" customHeight="1" x14ac:dyDescent="0.25"/>
    <row r="1440" s="221" customFormat="1" ht="15" customHeight="1" x14ac:dyDescent="0.25"/>
    <row r="1441" s="221" customFormat="1" ht="15" customHeight="1" x14ac:dyDescent="0.25"/>
    <row r="1442" s="221" customFormat="1" ht="15" customHeight="1" x14ac:dyDescent="0.25"/>
    <row r="1443" s="221" customFormat="1" ht="15" customHeight="1" x14ac:dyDescent="0.25"/>
    <row r="1444" s="221" customFormat="1" ht="15" customHeight="1" x14ac:dyDescent="0.25"/>
    <row r="1445" s="221" customFormat="1" ht="15" customHeight="1" x14ac:dyDescent="0.25"/>
    <row r="1446" s="221" customFormat="1" ht="15" customHeight="1" x14ac:dyDescent="0.25"/>
    <row r="1447" s="221" customFormat="1" ht="15" customHeight="1" x14ac:dyDescent="0.25"/>
    <row r="1448" s="221" customFormat="1" ht="15" customHeight="1" x14ac:dyDescent="0.25"/>
    <row r="1449" s="221" customFormat="1" ht="15" customHeight="1" x14ac:dyDescent="0.25"/>
    <row r="1450" s="221" customFormat="1" ht="15" customHeight="1" x14ac:dyDescent="0.25"/>
    <row r="1451" s="221" customFormat="1" ht="15" customHeight="1" x14ac:dyDescent="0.25"/>
    <row r="1452" s="221" customFormat="1" ht="15" customHeight="1" x14ac:dyDescent="0.25"/>
    <row r="1453" s="221" customFormat="1" ht="15" customHeight="1" x14ac:dyDescent="0.25"/>
    <row r="1454" s="221" customFormat="1" ht="15" customHeight="1" x14ac:dyDescent="0.25"/>
    <row r="1455" s="221" customFormat="1" ht="15" customHeight="1" x14ac:dyDescent="0.25"/>
    <row r="1456" s="221" customFormat="1" ht="15" customHeight="1" x14ac:dyDescent="0.25"/>
    <row r="1457" s="221" customFormat="1" ht="15" customHeight="1" x14ac:dyDescent="0.25"/>
    <row r="1458" s="221" customFormat="1" ht="15" customHeight="1" x14ac:dyDescent="0.25"/>
    <row r="1459" s="221" customFormat="1" ht="15" customHeight="1" x14ac:dyDescent="0.25"/>
    <row r="1460" s="221" customFormat="1" ht="15" customHeight="1" x14ac:dyDescent="0.25"/>
    <row r="1461" s="221" customFormat="1" ht="15" customHeight="1" x14ac:dyDescent="0.25"/>
    <row r="1462" s="221" customFormat="1" ht="15" customHeight="1" x14ac:dyDescent="0.25"/>
    <row r="1463" s="221" customFormat="1" ht="15" customHeight="1" x14ac:dyDescent="0.25"/>
    <row r="1464" s="221" customFormat="1" ht="15" customHeight="1" x14ac:dyDescent="0.25"/>
    <row r="1465" s="221" customFormat="1" ht="15" customHeight="1" x14ac:dyDescent="0.25"/>
    <row r="1466" s="221" customFormat="1" ht="15" customHeight="1" x14ac:dyDescent="0.25"/>
    <row r="1467" s="221" customFormat="1" ht="15" customHeight="1" x14ac:dyDescent="0.25"/>
    <row r="1468" s="221" customFormat="1" ht="15" customHeight="1" x14ac:dyDescent="0.25"/>
    <row r="1469" s="221" customFormat="1" ht="15" customHeight="1" x14ac:dyDescent="0.25"/>
    <row r="1470" s="221" customFormat="1" ht="15" customHeight="1" x14ac:dyDescent="0.25"/>
    <row r="1471" s="221" customFormat="1" ht="15" customHeight="1" x14ac:dyDescent="0.25"/>
    <row r="1472" s="221" customFormat="1" ht="15" customHeight="1" x14ac:dyDescent="0.25"/>
    <row r="1473" s="221" customFormat="1" ht="15" customHeight="1" x14ac:dyDescent="0.25"/>
    <row r="1474" s="221" customFormat="1" ht="15" customHeight="1" x14ac:dyDescent="0.25"/>
    <row r="1475" s="221" customFormat="1" ht="15" customHeight="1" x14ac:dyDescent="0.25"/>
    <row r="1476" s="221" customFormat="1" ht="15" customHeight="1" x14ac:dyDescent="0.25"/>
    <row r="1477" s="221" customFormat="1" ht="15" customHeight="1" x14ac:dyDescent="0.25"/>
    <row r="1478" s="221" customFormat="1" ht="15" customHeight="1" x14ac:dyDescent="0.25"/>
    <row r="1479" s="221" customFormat="1" ht="15" customHeight="1" x14ac:dyDescent="0.25"/>
    <row r="1480" s="221" customFormat="1" ht="15" customHeight="1" x14ac:dyDescent="0.25"/>
    <row r="1481" s="221" customFormat="1" ht="15" customHeight="1" x14ac:dyDescent="0.25"/>
    <row r="1482" s="221" customFormat="1" ht="15" customHeight="1" x14ac:dyDescent="0.25"/>
    <row r="1483" s="221" customFormat="1" ht="15" customHeight="1" x14ac:dyDescent="0.25"/>
    <row r="1484" s="221" customFormat="1" ht="15" customHeight="1" x14ac:dyDescent="0.25"/>
    <row r="1485" s="221" customFormat="1" ht="15" customHeight="1" x14ac:dyDescent="0.25"/>
    <row r="1486" s="221" customFormat="1" ht="15" customHeight="1" x14ac:dyDescent="0.25"/>
    <row r="1487" s="221" customFormat="1" ht="15" customHeight="1" x14ac:dyDescent="0.25"/>
    <row r="1488" s="221" customFormat="1" ht="15" customHeight="1" x14ac:dyDescent="0.25"/>
    <row r="1489" s="221" customFormat="1" ht="15" customHeight="1" x14ac:dyDescent="0.25"/>
    <row r="1490" s="221" customFormat="1" ht="15" customHeight="1" x14ac:dyDescent="0.25"/>
    <row r="1491" s="221" customFormat="1" ht="15" customHeight="1" x14ac:dyDescent="0.25"/>
    <row r="1492" s="221" customFormat="1" ht="15" customHeight="1" x14ac:dyDescent="0.25"/>
    <row r="1493" s="221" customFormat="1" ht="15" customHeight="1" x14ac:dyDescent="0.25"/>
    <row r="1494" s="221" customFormat="1" ht="15" customHeight="1" x14ac:dyDescent="0.25"/>
    <row r="1495" s="221" customFormat="1" ht="15" customHeight="1" x14ac:dyDescent="0.25"/>
    <row r="1496" s="221" customFormat="1" ht="15" customHeight="1" x14ac:dyDescent="0.25"/>
    <row r="1497" s="221" customFormat="1" ht="15" customHeight="1" x14ac:dyDescent="0.25"/>
    <row r="1498" s="221" customFormat="1" ht="15" customHeight="1" x14ac:dyDescent="0.25"/>
    <row r="1499" s="221" customFormat="1" ht="15" customHeight="1" x14ac:dyDescent="0.25"/>
    <row r="1500" s="221" customFormat="1" ht="15" customHeight="1" x14ac:dyDescent="0.25"/>
    <row r="1501" s="221" customFormat="1" ht="15" customHeight="1" x14ac:dyDescent="0.25"/>
    <row r="1502" s="221" customFormat="1" ht="15" customHeight="1" x14ac:dyDescent="0.25"/>
    <row r="1503" s="221" customFormat="1" ht="15" customHeight="1" x14ac:dyDescent="0.25"/>
    <row r="1504" s="221" customFormat="1" ht="15" customHeight="1" x14ac:dyDescent="0.25"/>
    <row r="1505" s="221" customFormat="1" ht="15" customHeight="1" x14ac:dyDescent="0.25"/>
    <row r="1506" s="221" customFormat="1" ht="15" customHeight="1" x14ac:dyDescent="0.25"/>
    <row r="1507" s="221" customFormat="1" ht="15" customHeight="1" x14ac:dyDescent="0.25"/>
    <row r="1508" s="221" customFormat="1" ht="15" customHeight="1" x14ac:dyDescent="0.25"/>
    <row r="1509" s="221" customFormat="1" ht="15" customHeight="1" x14ac:dyDescent="0.25"/>
    <row r="1510" s="221" customFormat="1" ht="15" customHeight="1" x14ac:dyDescent="0.25"/>
    <row r="1511" s="221" customFormat="1" ht="15" customHeight="1" x14ac:dyDescent="0.25"/>
    <row r="1512" s="221" customFormat="1" ht="15" customHeight="1" x14ac:dyDescent="0.25"/>
    <row r="1513" s="221" customFormat="1" ht="15" customHeight="1" x14ac:dyDescent="0.25"/>
    <row r="1514" s="221" customFormat="1" ht="15" customHeight="1" x14ac:dyDescent="0.25"/>
    <row r="1515" s="221" customFormat="1" ht="15" customHeight="1" x14ac:dyDescent="0.25"/>
    <row r="1516" s="221" customFormat="1" ht="15" customHeight="1" x14ac:dyDescent="0.25"/>
    <row r="1517" s="221" customFormat="1" ht="15" customHeight="1" x14ac:dyDescent="0.25"/>
    <row r="1518" s="221" customFormat="1" ht="15" customHeight="1" x14ac:dyDescent="0.25"/>
    <row r="1519" s="221" customFormat="1" ht="15" customHeight="1" x14ac:dyDescent="0.25"/>
    <row r="1520" s="221" customFormat="1" ht="15" customHeight="1" x14ac:dyDescent="0.25"/>
    <row r="1521" s="221" customFormat="1" ht="15" customHeight="1" x14ac:dyDescent="0.25"/>
    <row r="1522" s="221" customFormat="1" ht="15" customHeight="1" x14ac:dyDescent="0.25"/>
    <row r="1523" s="221" customFormat="1" ht="15" customHeight="1" x14ac:dyDescent="0.25"/>
    <row r="1524" s="221" customFormat="1" ht="15" customHeight="1" x14ac:dyDescent="0.25"/>
    <row r="1525" s="221" customFormat="1" ht="15" customHeight="1" x14ac:dyDescent="0.25"/>
    <row r="1526" s="221" customFormat="1" ht="15" customHeight="1" x14ac:dyDescent="0.25"/>
    <row r="1527" s="221" customFormat="1" ht="15" customHeight="1" x14ac:dyDescent="0.25"/>
    <row r="1528" s="221" customFormat="1" ht="15" customHeight="1" x14ac:dyDescent="0.25"/>
    <row r="1529" s="221" customFormat="1" ht="15" customHeight="1" x14ac:dyDescent="0.25"/>
    <row r="1530" s="221" customFormat="1" ht="15" customHeight="1" x14ac:dyDescent="0.25"/>
    <row r="1531" s="221" customFormat="1" ht="15" customHeight="1" x14ac:dyDescent="0.25"/>
    <row r="1532" s="221" customFormat="1" ht="15" customHeight="1" x14ac:dyDescent="0.25"/>
    <row r="1533" s="221" customFormat="1" ht="15" customHeight="1" x14ac:dyDescent="0.25"/>
    <row r="1534" s="221" customFormat="1" ht="15" customHeight="1" x14ac:dyDescent="0.25"/>
    <row r="1535" s="221" customFormat="1" ht="15" customHeight="1" x14ac:dyDescent="0.25"/>
    <row r="1536" s="221" customFormat="1" ht="15" customHeight="1" x14ac:dyDescent="0.25"/>
    <row r="1537" s="221" customFormat="1" ht="15" customHeight="1" x14ac:dyDescent="0.25"/>
    <row r="1538" s="221" customFormat="1" ht="15" customHeight="1" x14ac:dyDescent="0.25"/>
    <row r="1539" s="221" customFormat="1" ht="15" customHeight="1" x14ac:dyDescent="0.25"/>
    <row r="1540" s="221" customFormat="1" ht="15" customHeight="1" x14ac:dyDescent="0.25"/>
    <row r="1541" s="221" customFormat="1" ht="15" customHeight="1" x14ac:dyDescent="0.25"/>
    <row r="1542" s="221" customFormat="1" ht="15" customHeight="1" x14ac:dyDescent="0.25"/>
    <row r="1543" s="221" customFormat="1" ht="15" customHeight="1" x14ac:dyDescent="0.25"/>
    <row r="1544" s="221" customFormat="1" ht="15" customHeight="1" x14ac:dyDescent="0.25"/>
    <row r="1545" s="221" customFormat="1" ht="15" customHeight="1" x14ac:dyDescent="0.25"/>
    <row r="1546" s="221" customFormat="1" ht="15" customHeight="1" x14ac:dyDescent="0.25"/>
    <row r="1547" s="221" customFormat="1" ht="15" customHeight="1" x14ac:dyDescent="0.25"/>
    <row r="1548" s="221" customFormat="1" ht="15" customHeight="1" x14ac:dyDescent="0.25"/>
    <row r="1549" s="221" customFormat="1" ht="15" customHeight="1" x14ac:dyDescent="0.25"/>
    <row r="1550" s="221" customFormat="1" ht="15" customHeight="1" x14ac:dyDescent="0.25"/>
    <row r="1551" s="221" customFormat="1" ht="15" customHeight="1" x14ac:dyDescent="0.25"/>
    <row r="1552" s="221" customFormat="1" ht="15" customHeight="1" x14ac:dyDescent="0.25"/>
    <row r="1553" s="221" customFormat="1" ht="15" customHeight="1" x14ac:dyDescent="0.25"/>
    <row r="1554" s="221" customFormat="1" ht="15" customHeight="1" x14ac:dyDescent="0.25"/>
    <row r="1555" s="221" customFormat="1" ht="15" customHeight="1" x14ac:dyDescent="0.25"/>
    <row r="1556" s="221" customFormat="1" ht="15" customHeight="1" x14ac:dyDescent="0.25"/>
    <row r="1557" s="221" customFormat="1" ht="15" customHeight="1" x14ac:dyDescent="0.25"/>
    <row r="1558" s="221" customFormat="1" ht="15" customHeight="1" x14ac:dyDescent="0.25"/>
    <row r="1559" s="221" customFormat="1" ht="15" customHeight="1" x14ac:dyDescent="0.25"/>
    <row r="1560" s="221" customFormat="1" ht="15" customHeight="1" x14ac:dyDescent="0.25"/>
    <row r="1561" s="221" customFormat="1" ht="15" customHeight="1" x14ac:dyDescent="0.25"/>
    <row r="1562" s="221" customFormat="1" ht="15" customHeight="1" x14ac:dyDescent="0.25"/>
    <row r="1563" s="221" customFormat="1" ht="15" customHeight="1" x14ac:dyDescent="0.25"/>
    <row r="1564" s="221" customFormat="1" ht="15" customHeight="1" x14ac:dyDescent="0.25"/>
    <row r="1565" s="221" customFormat="1" ht="15" customHeight="1" x14ac:dyDescent="0.25"/>
    <row r="1566" s="221" customFormat="1" ht="15" customHeight="1" x14ac:dyDescent="0.25"/>
    <row r="1567" s="221" customFormat="1" ht="15" customHeight="1" x14ac:dyDescent="0.25"/>
    <row r="1568" s="221" customFormat="1" ht="15" customHeight="1" x14ac:dyDescent="0.25"/>
    <row r="1569" s="221" customFormat="1" ht="15" customHeight="1" x14ac:dyDescent="0.25"/>
    <row r="1570" s="221" customFormat="1" ht="15" customHeight="1" x14ac:dyDescent="0.25"/>
    <row r="1571" s="221" customFormat="1" ht="15" customHeight="1" x14ac:dyDescent="0.25"/>
    <row r="1572" s="221" customFormat="1" ht="15" customHeight="1" x14ac:dyDescent="0.25"/>
    <row r="1573" s="221" customFormat="1" ht="15" customHeight="1" x14ac:dyDescent="0.25"/>
    <row r="1574" s="221" customFormat="1" ht="15" customHeight="1" x14ac:dyDescent="0.25"/>
    <row r="1575" s="221" customFormat="1" ht="15" customHeight="1" x14ac:dyDescent="0.25"/>
    <row r="1576" s="221" customFormat="1" ht="15" customHeight="1" x14ac:dyDescent="0.25"/>
    <row r="1577" s="221" customFormat="1" ht="15" customHeight="1" x14ac:dyDescent="0.25"/>
    <row r="1578" s="221" customFormat="1" ht="15" customHeight="1" x14ac:dyDescent="0.25"/>
    <row r="1579" s="221" customFormat="1" ht="15" customHeight="1" x14ac:dyDescent="0.25"/>
    <row r="1580" s="221" customFormat="1" ht="15" customHeight="1" x14ac:dyDescent="0.25"/>
    <row r="1581" s="221" customFormat="1" ht="15" customHeight="1" x14ac:dyDescent="0.25"/>
    <row r="1582" s="221" customFormat="1" ht="15" customHeight="1" x14ac:dyDescent="0.25"/>
    <row r="1583" s="221" customFormat="1" ht="15" customHeight="1" x14ac:dyDescent="0.25"/>
    <row r="1584" s="221" customFormat="1" ht="15" customHeight="1" x14ac:dyDescent="0.25"/>
    <row r="1585" s="221" customFormat="1" ht="15" customHeight="1" x14ac:dyDescent="0.25"/>
    <row r="1586" s="221" customFormat="1" ht="15" customHeight="1" x14ac:dyDescent="0.25"/>
    <row r="1587" s="221" customFormat="1" ht="15" customHeight="1" x14ac:dyDescent="0.25"/>
    <row r="1588" s="221" customFormat="1" ht="15" customHeight="1" x14ac:dyDescent="0.25"/>
    <row r="1589" s="221" customFormat="1" ht="15" customHeight="1" x14ac:dyDescent="0.25"/>
    <row r="1590" s="221" customFormat="1" ht="15" customHeight="1" x14ac:dyDescent="0.25"/>
    <row r="1591" s="221" customFormat="1" ht="15" customHeight="1" x14ac:dyDescent="0.25"/>
    <row r="1592" s="221" customFormat="1" ht="15" customHeight="1" x14ac:dyDescent="0.25"/>
    <row r="1593" s="221" customFormat="1" ht="15" customHeight="1" x14ac:dyDescent="0.25"/>
    <row r="1594" s="221" customFormat="1" ht="15" customHeight="1" x14ac:dyDescent="0.25"/>
    <row r="1595" s="221" customFormat="1" ht="15" customHeight="1" x14ac:dyDescent="0.25"/>
    <row r="1596" s="221" customFormat="1" ht="15" customHeight="1" x14ac:dyDescent="0.25"/>
    <row r="1597" s="221" customFormat="1" ht="15" customHeight="1" x14ac:dyDescent="0.25"/>
    <row r="1598" s="221" customFormat="1" ht="15" customHeight="1" x14ac:dyDescent="0.25"/>
    <row r="1599" s="221" customFormat="1" ht="15" customHeight="1" x14ac:dyDescent="0.25"/>
    <row r="1600" s="221" customFormat="1" ht="15" customHeight="1" x14ac:dyDescent="0.25"/>
    <row r="1601" s="221" customFormat="1" ht="15" customHeight="1" x14ac:dyDescent="0.25"/>
    <row r="1602" s="221" customFormat="1" ht="15" customHeight="1" x14ac:dyDescent="0.25"/>
    <row r="1603" s="221" customFormat="1" ht="15" customHeight="1" x14ac:dyDescent="0.25"/>
    <row r="1604" s="221" customFormat="1" ht="15" customHeight="1" x14ac:dyDescent="0.25"/>
    <row r="1605" s="221" customFormat="1" ht="15" customHeight="1" x14ac:dyDescent="0.25"/>
    <row r="1606" s="221" customFormat="1" ht="15" customHeight="1" x14ac:dyDescent="0.25"/>
    <row r="1607" s="221" customFormat="1" ht="15" customHeight="1" x14ac:dyDescent="0.25"/>
    <row r="1608" s="221" customFormat="1" ht="15" customHeight="1" x14ac:dyDescent="0.25"/>
    <row r="1609" s="221" customFormat="1" ht="15" customHeight="1" x14ac:dyDescent="0.25"/>
    <row r="1610" s="221" customFormat="1" ht="15" customHeight="1" x14ac:dyDescent="0.25"/>
    <row r="1611" s="221" customFormat="1" ht="15" customHeight="1" x14ac:dyDescent="0.25"/>
    <row r="1612" s="221" customFormat="1" ht="15" customHeight="1" x14ac:dyDescent="0.25"/>
    <row r="1613" s="221" customFormat="1" ht="15" customHeight="1" x14ac:dyDescent="0.25"/>
    <row r="1614" s="221" customFormat="1" ht="15" customHeight="1" x14ac:dyDescent="0.25"/>
    <row r="1615" s="221" customFormat="1" ht="15" customHeight="1" x14ac:dyDescent="0.25"/>
    <row r="1616" s="221" customFormat="1" ht="15" customHeight="1" x14ac:dyDescent="0.25"/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86A2-60EF-41F9-9E15-1943BFCA96B3}">
  <dimension ref="A1:D15"/>
  <sheetViews>
    <sheetView workbookViewId="0">
      <selection activeCell="C37" sqref="C37"/>
    </sheetView>
  </sheetViews>
  <sheetFormatPr defaultRowHeight="15" x14ac:dyDescent="0.25"/>
  <cols>
    <col min="1" max="1" width="32.140625" customWidth="1"/>
    <col min="2" max="3" width="7.7109375" bestFit="1" customWidth="1"/>
    <col min="4" max="4" width="8.7109375" customWidth="1"/>
  </cols>
  <sheetData>
    <row r="1" spans="1:4" ht="16.5" x14ac:dyDescent="0.3">
      <c r="A1" s="210" t="s">
        <v>206</v>
      </c>
      <c r="B1" s="88"/>
      <c r="C1" s="88"/>
      <c r="D1" s="88"/>
    </row>
    <row r="2" spans="1:4" ht="30.75" customHeight="1" thickBot="1" x14ac:dyDescent="0.35">
      <c r="A2" s="382"/>
      <c r="B2" s="383">
        <f>'Table 22'!B2</f>
        <v>45444</v>
      </c>
      <c r="C2" s="383">
        <f>'Table 22'!C2</f>
        <v>45809</v>
      </c>
      <c r="D2" s="384" t="s">
        <v>130</v>
      </c>
    </row>
    <row r="3" spans="1:4" ht="16.5" customHeight="1" x14ac:dyDescent="0.25">
      <c r="A3" s="243"/>
      <c r="B3" s="750" t="s">
        <v>36</v>
      </c>
      <c r="C3" s="750"/>
      <c r="D3" s="244"/>
    </row>
    <row r="4" spans="1:4" ht="16.5" customHeight="1" x14ac:dyDescent="0.25">
      <c r="A4" s="243" t="s">
        <v>133</v>
      </c>
      <c r="B4" s="402">
        <f>B5+B10</f>
        <v>714.78</v>
      </c>
      <c r="C4" s="245">
        <f t="shared" ref="C4" si="0">C5+C10</f>
        <v>766.31500000000005</v>
      </c>
      <c r="D4" s="246">
        <f>(C4/B4-1)*100</f>
        <v>7.2099107417667119</v>
      </c>
    </row>
    <row r="5" spans="1:4" ht="16.5" customHeight="1" x14ac:dyDescent="0.25">
      <c r="A5" s="247" t="s">
        <v>142</v>
      </c>
      <c r="B5" s="248">
        <f>SUM(B6:B9)</f>
        <v>667.99</v>
      </c>
      <c r="C5" s="248">
        <f t="shared" ref="C5" si="1">SUM(C6:C9)</f>
        <v>719.13900000000001</v>
      </c>
      <c r="D5" s="246">
        <f>(C5/B5-1)*100</f>
        <v>7.6571505561460418</v>
      </c>
    </row>
    <row r="6" spans="1:4" ht="30" customHeight="1" x14ac:dyDescent="0.25">
      <c r="A6" s="249" t="s">
        <v>143</v>
      </c>
      <c r="B6" s="250">
        <v>124.65300000000001</v>
      </c>
      <c r="C6" s="250">
        <v>124.059</v>
      </c>
      <c r="D6" s="232">
        <f>(C6/B6-1)*100</f>
        <v>-0.47652282736878604</v>
      </c>
    </row>
    <row r="7" spans="1:4" ht="16.5" customHeight="1" x14ac:dyDescent="0.3">
      <c r="A7" s="251" t="s">
        <v>144</v>
      </c>
      <c r="B7" s="250">
        <f>'Table 24'!B13</f>
        <v>495.37599999999998</v>
      </c>
      <c r="C7" s="250">
        <f>'Table 24'!C13</f>
        <v>542.27700000000004</v>
      </c>
      <c r="D7" s="232">
        <f>(C7/B7-1)*100</f>
        <v>9.4677578243596905</v>
      </c>
    </row>
    <row r="8" spans="1:4" ht="16.5" x14ac:dyDescent="0.3">
      <c r="A8" s="252" t="s">
        <v>145</v>
      </c>
      <c r="B8" s="253">
        <v>47.469000000000001</v>
      </c>
      <c r="C8" s="253">
        <v>51.747</v>
      </c>
      <c r="D8" s="232">
        <f>(C8/B8-1)*100</f>
        <v>9.0121974341148992</v>
      </c>
    </row>
    <row r="9" spans="1:4" ht="16.5" x14ac:dyDescent="0.3">
      <c r="A9" s="252" t="s">
        <v>146</v>
      </c>
      <c r="B9" s="254">
        <v>0.49199999999999999</v>
      </c>
      <c r="C9" s="254">
        <v>1.056</v>
      </c>
      <c r="D9" s="232">
        <f t="shared" ref="D9:D12" si="2">(C9/B9-1)*100</f>
        <v>114.63414634146343</v>
      </c>
    </row>
    <row r="10" spans="1:4" x14ac:dyDescent="0.25">
      <c r="A10" s="247" t="s">
        <v>147</v>
      </c>
      <c r="B10" s="248">
        <f t="shared" ref="B10:C10" si="3">SUM(B11:B14)</f>
        <v>46.79</v>
      </c>
      <c r="C10" s="248">
        <f t="shared" si="3"/>
        <v>47.176000000000002</v>
      </c>
      <c r="D10" s="246">
        <f t="shared" si="2"/>
        <v>0.82496259884592416</v>
      </c>
    </row>
    <row r="11" spans="1:4" ht="16.5" x14ac:dyDescent="0.3">
      <c r="A11" s="252" t="s">
        <v>148</v>
      </c>
      <c r="B11" s="255">
        <v>24.361000000000001</v>
      </c>
      <c r="C11" s="255">
        <v>24.311</v>
      </c>
      <c r="D11" s="232">
        <f t="shared" si="2"/>
        <v>-0.20524609006198347</v>
      </c>
    </row>
    <row r="12" spans="1:4" ht="16.5" x14ac:dyDescent="0.3">
      <c r="A12" s="252" t="s">
        <v>149</v>
      </c>
      <c r="B12" s="255">
        <v>16.742999999999999</v>
      </c>
      <c r="C12" s="255">
        <v>12.035</v>
      </c>
      <c r="D12" s="232">
        <f t="shared" si="2"/>
        <v>-28.119213999880543</v>
      </c>
    </row>
    <row r="13" spans="1:4" ht="16.5" x14ac:dyDescent="0.3">
      <c r="A13" s="252" t="s">
        <v>150</v>
      </c>
      <c r="B13" s="255">
        <v>5.101</v>
      </c>
      <c r="C13" s="255">
        <v>9.0879999999999992</v>
      </c>
      <c r="D13" s="232">
        <f>(C13/B13-1)*100</f>
        <v>78.161144873554193</v>
      </c>
    </row>
    <row r="14" spans="1:4" ht="17.25" thickBot="1" x14ac:dyDescent="0.35">
      <c r="A14" s="256" t="s">
        <v>151</v>
      </c>
      <c r="B14" s="257">
        <v>0.58499999999999996</v>
      </c>
      <c r="C14" s="257">
        <v>1.742</v>
      </c>
      <c r="D14" s="258">
        <f>(C14/B14-1)*100</f>
        <v>197.77777777777777</v>
      </c>
    </row>
    <row r="15" spans="1:4" x14ac:dyDescent="0.25">
      <c r="A15" s="63" t="s">
        <v>141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4FA65-A664-4BB1-BF9C-3FD532123D84}">
  <dimension ref="A1:D14"/>
  <sheetViews>
    <sheetView workbookViewId="0">
      <selection activeCell="C37" sqref="C37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15.75" thickBot="1" x14ac:dyDescent="0.3">
      <c r="A1" s="391" t="s">
        <v>205</v>
      </c>
    </row>
    <row r="2" spans="1:4" ht="30.75" thickBot="1" x14ac:dyDescent="0.35">
      <c r="A2" s="388"/>
      <c r="B2" s="389">
        <f>'Table 23'!B2</f>
        <v>45444</v>
      </c>
      <c r="C2" s="389">
        <f>'Table 23'!C2</f>
        <v>45809</v>
      </c>
      <c r="D2" s="390" t="s">
        <v>35</v>
      </c>
    </row>
    <row r="3" spans="1:4" ht="16.5" x14ac:dyDescent="0.3">
      <c r="A3" s="259"/>
      <c r="B3" s="750" t="s">
        <v>36</v>
      </c>
      <c r="C3" s="750"/>
      <c r="D3" s="259"/>
    </row>
    <row r="4" spans="1:4" ht="16.5" customHeight="1" x14ac:dyDescent="0.3">
      <c r="A4" s="260" t="s">
        <v>152</v>
      </c>
      <c r="B4" s="261">
        <v>339.48299999999995</v>
      </c>
      <c r="C4" s="261">
        <v>382.38400000000001</v>
      </c>
      <c r="D4" s="262">
        <f>(C4/B4-1)*100</f>
        <v>12.6371570888675</v>
      </c>
    </row>
    <row r="5" spans="1:4" ht="16.5" x14ac:dyDescent="0.3">
      <c r="A5" s="263" t="s">
        <v>153</v>
      </c>
      <c r="B5" s="261">
        <v>4.7</v>
      </c>
      <c r="C5" s="261">
        <v>4.17</v>
      </c>
      <c r="D5" s="262">
        <f t="shared" ref="D5:D9" si="0">(C5/B5-1)*100</f>
        <v>-11.276595744680851</v>
      </c>
    </row>
    <row r="6" spans="1:4" ht="30" customHeight="1" x14ac:dyDescent="0.3">
      <c r="A6" s="260" t="s">
        <v>154</v>
      </c>
      <c r="B6" s="264">
        <v>64.673999999999992</v>
      </c>
      <c r="C6" s="264">
        <v>63.701000000000001</v>
      </c>
      <c r="D6" s="262">
        <f t="shared" si="0"/>
        <v>-1.5044685654204026</v>
      </c>
    </row>
    <row r="7" spans="1:4" ht="16.5" x14ac:dyDescent="0.3">
      <c r="A7" s="263" t="s">
        <v>155</v>
      </c>
      <c r="B7" s="261">
        <v>8</v>
      </c>
      <c r="C7" s="261">
        <v>8.202</v>
      </c>
      <c r="D7" s="262">
        <f t="shared" si="0"/>
        <v>2.5249999999999995</v>
      </c>
    </row>
    <row r="8" spans="1:4" ht="16.5" x14ac:dyDescent="0.3">
      <c r="A8" s="263" t="s">
        <v>156</v>
      </c>
      <c r="B8" s="261">
        <v>4.9660000000000002</v>
      </c>
      <c r="C8" s="261">
        <v>5.202</v>
      </c>
      <c r="D8" s="262">
        <f t="shared" si="0"/>
        <v>4.7523157470801491</v>
      </c>
    </row>
    <row r="9" spans="1:4" ht="16.5" x14ac:dyDescent="0.3">
      <c r="A9" s="263" t="s">
        <v>157</v>
      </c>
      <c r="B9" s="261">
        <v>73.553000000000054</v>
      </c>
      <c r="C9" s="261">
        <v>78.617999999999995</v>
      </c>
      <c r="D9" s="262">
        <f t="shared" si="0"/>
        <v>6.8861909099559915</v>
      </c>
    </row>
    <row r="10" spans="1:4" ht="16.5" x14ac:dyDescent="0.3">
      <c r="A10" s="263" t="s">
        <v>158</v>
      </c>
      <c r="B10" s="261"/>
      <c r="C10" s="261"/>
      <c r="D10" s="262"/>
    </row>
    <row r="11" spans="1:4" ht="33" x14ac:dyDescent="0.25">
      <c r="A11" s="265" t="s">
        <v>198</v>
      </c>
      <c r="B11" s="396">
        <v>28.039000000000001</v>
      </c>
      <c r="C11" s="396">
        <v>30.562999999999999</v>
      </c>
      <c r="D11" s="397">
        <f>(C11:C11/B11-1)*100</f>
        <v>9.0017475658903621</v>
      </c>
    </row>
    <row r="12" spans="1:4" ht="17.25" thickBot="1" x14ac:dyDescent="0.35">
      <c r="A12" s="266" t="s">
        <v>159</v>
      </c>
      <c r="B12" s="267">
        <v>5.3230000000000004</v>
      </c>
      <c r="C12" s="267">
        <v>4.8259999999999996</v>
      </c>
      <c r="D12" s="268">
        <f>(C12/B12-1)*100</f>
        <v>-9.336840127747525</v>
      </c>
    </row>
    <row r="13" spans="1:4" ht="16.5" customHeight="1" thickBot="1" x14ac:dyDescent="0.3">
      <c r="A13" s="269" t="s">
        <v>144</v>
      </c>
      <c r="B13" s="270">
        <f>SUM(B4:B9)</f>
        <v>495.37599999999998</v>
      </c>
      <c r="C13" s="270">
        <f>SUM(C4:C9)</f>
        <v>542.27700000000004</v>
      </c>
      <c r="D13" s="271">
        <f>(C13/B13-1)*100</f>
        <v>9.4677578243596905</v>
      </c>
    </row>
    <row r="14" spans="1:4" x14ac:dyDescent="0.25">
      <c r="A14" s="63" t="s">
        <v>141</v>
      </c>
    </row>
  </sheetData>
  <mergeCells count="1">
    <mergeCell ref="B3:C3"/>
  </mergeCells>
  <pageMargins left="0.7" right="0.7" top="0.75" bottom="0.75" header="0.3" footer="0.3"/>
  <pageSetup orientation="portrait" r:id="rId1"/>
  <ignoredErrors>
    <ignoredError sqref="D11" formulaRange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D8BD2-B384-4536-B803-2FA153F0D394}">
  <dimension ref="A1:D12"/>
  <sheetViews>
    <sheetView workbookViewId="0">
      <selection activeCell="C37" sqref="C37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16.5" x14ac:dyDescent="0.3">
      <c r="A1" s="210" t="s">
        <v>204</v>
      </c>
      <c r="B1" s="88"/>
      <c r="C1" s="88"/>
      <c r="D1" s="88"/>
    </row>
    <row r="2" spans="1:4" ht="32.25" customHeight="1" thickBot="1" x14ac:dyDescent="0.35">
      <c r="A2" s="382"/>
      <c r="B2" s="383">
        <f>'Table 24'!B2</f>
        <v>45444</v>
      </c>
      <c r="C2" s="383">
        <f>'Table 24'!C2</f>
        <v>45809</v>
      </c>
      <c r="D2" s="384" t="s">
        <v>130</v>
      </c>
    </row>
    <row r="3" spans="1:4" ht="16.5" x14ac:dyDescent="0.25">
      <c r="A3" s="243"/>
      <c r="B3" s="750" t="s">
        <v>36</v>
      </c>
      <c r="C3" s="750"/>
      <c r="D3" s="244"/>
    </row>
    <row r="4" spans="1:4" x14ac:dyDescent="0.25">
      <c r="A4" s="224" t="s">
        <v>134</v>
      </c>
      <c r="B4" s="272">
        <f t="shared" ref="B4:C4" si="0">SUM(B5:B11)</f>
        <v>516.83699999999999</v>
      </c>
      <c r="C4" s="272">
        <f t="shared" si="0"/>
        <v>575.43900000000008</v>
      </c>
      <c r="D4" s="273">
        <f>(C4/B4-1)*100</f>
        <v>11.338584505366311</v>
      </c>
    </row>
    <row r="5" spans="1:4" ht="16.5" x14ac:dyDescent="0.3">
      <c r="A5" s="274" t="s">
        <v>160</v>
      </c>
      <c r="B5" s="275">
        <v>227.11799999999999</v>
      </c>
      <c r="C5" s="275">
        <v>252.51</v>
      </c>
      <c r="D5" s="262">
        <f>(C5/B5-1)*100</f>
        <v>11.180091406229353</v>
      </c>
    </row>
    <row r="6" spans="1:4" ht="16.5" x14ac:dyDescent="0.3">
      <c r="A6" s="274" t="s">
        <v>161</v>
      </c>
      <c r="B6" s="275">
        <v>76.947000000000003</v>
      </c>
      <c r="C6" s="275">
        <v>79.677999999999997</v>
      </c>
      <c r="D6" s="262">
        <f t="shared" ref="D6:D10" si="1">(C6/B6-1)*100</f>
        <v>3.5491961999817967</v>
      </c>
    </row>
    <row r="7" spans="1:4" ht="16.5" customHeight="1" x14ac:dyDescent="0.3">
      <c r="A7" s="274" t="s">
        <v>162</v>
      </c>
      <c r="B7" s="275">
        <v>27.744</v>
      </c>
      <c r="C7" s="275">
        <v>29.366</v>
      </c>
      <c r="D7" s="262">
        <f t="shared" si="1"/>
        <v>5.8463091118800437</v>
      </c>
    </row>
    <row r="8" spans="1:4" ht="16.5" x14ac:dyDescent="0.3">
      <c r="A8" s="274" t="s">
        <v>163</v>
      </c>
      <c r="B8" s="275">
        <v>136.898</v>
      </c>
      <c r="C8" s="275">
        <v>145.72499999999999</v>
      </c>
      <c r="D8" s="262">
        <f t="shared" si="1"/>
        <v>6.4478662946135135</v>
      </c>
    </row>
    <row r="9" spans="1:4" ht="16.5" x14ac:dyDescent="0.3">
      <c r="A9" s="274" t="s">
        <v>164</v>
      </c>
      <c r="B9" s="275">
        <v>35.823999999999998</v>
      </c>
      <c r="C9" s="275">
        <v>53.32</v>
      </c>
      <c r="D9" s="262">
        <f t="shared" si="1"/>
        <v>48.838767306833411</v>
      </c>
    </row>
    <row r="10" spans="1:4" ht="16.5" x14ac:dyDescent="0.3">
      <c r="A10" s="274" t="s">
        <v>165</v>
      </c>
      <c r="B10" s="275">
        <v>8.8759999999999994</v>
      </c>
      <c r="C10" s="275">
        <v>7.8129999999999997</v>
      </c>
      <c r="D10" s="262">
        <f t="shared" si="1"/>
        <v>-11.976115367282558</v>
      </c>
    </row>
    <row r="11" spans="1:4" ht="17.25" thickBot="1" x14ac:dyDescent="0.35">
      <c r="A11" s="276" t="s">
        <v>166</v>
      </c>
      <c r="B11" s="277">
        <v>3.43</v>
      </c>
      <c r="C11" s="277">
        <v>7.0270000000000001</v>
      </c>
      <c r="D11" s="268">
        <f>(C11/B11-1)*100</f>
        <v>104.86880466472303</v>
      </c>
    </row>
    <row r="12" spans="1:4" ht="16.5" x14ac:dyDescent="0.3">
      <c r="A12" s="63" t="s">
        <v>141</v>
      </c>
      <c r="B12" s="278"/>
      <c r="C12" s="278"/>
      <c r="D12" s="88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BBC75-04D1-4FB8-8BD4-05DD67FB9786}">
  <dimension ref="A1:G11"/>
  <sheetViews>
    <sheetView workbookViewId="0">
      <selection activeCell="C37" sqref="C37"/>
    </sheetView>
  </sheetViews>
  <sheetFormatPr defaultRowHeight="15" x14ac:dyDescent="0.25"/>
  <cols>
    <col min="1" max="1" width="27.28515625" bestFit="1" customWidth="1"/>
    <col min="2" max="3" width="7.7109375" bestFit="1" customWidth="1"/>
    <col min="4" max="4" width="8.5703125" bestFit="1" customWidth="1"/>
  </cols>
  <sheetData>
    <row r="1" spans="1:7" ht="17.25" thickBot="1" x14ac:dyDescent="0.35">
      <c r="A1" s="210" t="s">
        <v>203</v>
      </c>
      <c r="B1" s="279"/>
      <c r="C1" s="280"/>
      <c r="D1" s="88"/>
    </row>
    <row r="2" spans="1:7" ht="35.25" customHeight="1" thickBot="1" x14ac:dyDescent="0.35">
      <c r="A2" s="388"/>
      <c r="B2" s="389">
        <f>'Table 25'!B2</f>
        <v>45444</v>
      </c>
      <c r="C2" s="389">
        <f>'Table 25'!C2</f>
        <v>45809</v>
      </c>
      <c r="D2" s="390" t="s">
        <v>130</v>
      </c>
    </row>
    <row r="3" spans="1:7" ht="16.5" x14ac:dyDescent="0.3">
      <c r="A3" s="243"/>
      <c r="B3" s="750" t="s">
        <v>36</v>
      </c>
      <c r="C3" s="750"/>
      <c r="D3" s="255"/>
    </row>
    <row r="4" spans="1:7" ht="30" customHeight="1" x14ac:dyDescent="0.25">
      <c r="A4" s="281" t="s">
        <v>167</v>
      </c>
      <c r="B4" s="273">
        <f>B5+B9</f>
        <v>43.690418700000002</v>
      </c>
      <c r="C4" s="273">
        <f>C5+C9</f>
        <v>55.355711899999996</v>
      </c>
      <c r="D4" s="282">
        <f>(C4/B4-1)*100</f>
        <v>26.6998887790471</v>
      </c>
    </row>
    <row r="5" spans="1:7" ht="16.5" x14ac:dyDescent="0.3">
      <c r="A5" s="283" t="s">
        <v>168</v>
      </c>
      <c r="B5" s="284">
        <f>SUM(B6:B8)</f>
        <v>43.329000000000001</v>
      </c>
      <c r="C5" s="284">
        <f>SUM(C6:C8)</f>
        <v>55.964999999999996</v>
      </c>
      <c r="D5" s="239">
        <f>(C5/B5-1)*100</f>
        <v>29.162916291629148</v>
      </c>
    </row>
    <row r="6" spans="1:7" ht="33" x14ac:dyDescent="0.3">
      <c r="A6" s="237" t="s">
        <v>169</v>
      </c>
      <c r="B6" s="262">
        <v>7.0060000000000002</v>
      </c>
      <c r="C6" s="262">
        <v>16.815999999999999</v>
      </c>
      <c r="D6" s="262">
        <f>(C6/B6-1)*100</f>
        <v>140.02283756779897</v>
      </c>
    </row>
    <row r="7" spans="1:7" ht="66" x14ac:dyDescent="0.3">
      <c r="A7" s="237" t="s">
        <v>170</v>
      </c>
      <c r="B7" s="262">
        <v>16.099</v>
      </c>
      <c r="C7" s="262">
        <v>11.499000000000001</v>
      </c>
      <c r="D7" s="262">
        <f t="shared" ref="D7:D9" si="0">(C7/B7-1)*100</f>
        <v>-28.573203304553076</v>
      </c>
    </row>
    <row r="8" spans="1:7" ht="16.5" x14ac:dyDescent="0.3">
      <c r="A8" s="237" t="s">
        <v>171</v>
      </c>
      <c r="B8" s="284">
        <v>20.224</v>
      </c>
      <c r="C8" s="284">
        <v>27.65</v>
      </c>
      <c r="D8" s="262">
        <f t="shared" si="0"/>
        <v>36.71875</v>
      </c>
    </row>
    <row r="9" spans="1:7" ht="16.5" x14ac:dyDescent="0.3">
      <c r="A9" s="283" t="s">
        <v>172</v>
      </c>
      <c r="B9" s="284">
        <v>0.36141869999999937</v>
      </c>
      <c r="C9" s="284">
        <v>-0.60928809999999989</v>
      </c>
      <c r="D9" s="262">
        <f t="shared" si="0"/>
        <v>-268.58233954136875</v>
      </c>
    </row>
    <row r="10" spans="1:7" ht="30.75" thickBot="1" x14ac:dyDescent="0.3">
      <c r="A10" s="285" t="s">
        <v>173</v>
      </c>
      <c r="B10" s="271">
        <f>B4-'Table 25'!B7</f>
        <v>15.946418700000002</v>
      </c>
      <c r="C10" s="271">
        <f>C4-'Table 25'!C7</f>
        <v>25.989711899999996</v>
      </c>
      <c r="D10" s="286">
        <f>(C10/B10-1)*100</f>
        <v>62.981496905007226</v>
      </c>
    </row>
    <row r="11" spans="1:7" ht="15" customHeight="1" x14ac:dyDescent="0.25">
      <c r="A11" s="751" t="s">
        <v>141</v>
      </c>
      <c r="B11" s="751"/>
      <c r="C11" s="751"/>
      <c r="D11" s="751"/>
      <c r="E11" s="751"/>
      <c r="F11" s="751"/>
      <c r="G11" s="751"/>
    </row>
  </sheetData>
  <mergeCells count="2">
    <mergeCell ref="B3:C3"/>
    <mergeCell ref="A11:G11"/>
  </mergeCells>
  <pageMargins left="0.7" right="0.7" top="0.75" bottom="0.75" header="0.3" footer="0.3"/>
  <pageSetup orientation="portrait" r:id="rId1"/>
  <ignoredErrors>
    <ignoredError sqref="B5:C5" formulaRange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0ED85-AC6A-4F27-9F3C-F3262888F197}">
  <dimension ref="A1:Q9"/>
  <sheetViews>
    <sheetView workbookViewId="0">
      <selection activeCell="C37" sqref="C37"/>
    </sheetView>
  </sheetViews>
  <sheetFormatPr defaultRowHeight="15" x14ac:dyDescent="0.25"/>
  <cols>
    <col min="1" max="1" width="32.140625" customWidth="1"/>
    <col min="2" max="3" width="7.7109375" bestFit="1" customWidth="1"/>
    <col min="4" max="4" width="8.28515625" customWidth="1"/>
    <col min="5" max="5" width="12.5703125" customWidth="1"/>
    <col min="6" max="6" width="10.85546875" customWidth="1"/>
    <col min="7" max="7" width="16" customWidth="1"/>
    <col min="8" max="8" width="12.7109375" customWidth="1"/>
  </cols>
  <sheetData>
    <row r="1" spans="1:17" ht="17.25" thickBot="1" x14ac:dyDescent="0.35">
      <c r="A1" s="45" t="s">
        <v>202</v>
      </c>
      <c r="B1" s="279"/>
      <c r="C1" s="280"/>
      <c r="D1" s="88"/>
      <c r="E1" s="278"/>
      <c r="F1" s="27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</row>
    <row r="2" spans="1:17" ht="34.5" customHeight="1" thickBot="1" x14ac:dyDescent="0.35">
      <c r="A2" s="388"/>
      <c r="B2" s="389">
        <f>'Table 26'!B2</f>
        <v>45444</v>
      </c>
      <c r="C2" s="389">
        <f>'Table 26'!C2</f>
        <v>45809</v>
      </c>
      <c r="D2" s="390" t="s">
        <v>130</v>
      </c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</row>
    <row r="3" spans="1:17" ht="16.5" x14ac:dyDescent="0.3">
      <c r="A3" s="259"/>
      <c r="B3" s="750" t="s">
        <v>36</v>
      </c>
      <c r="C3" s="750"/>
      <c r="D3" s="259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</row>
    <row r="4" spans="1:17" ht="16.5" x14ac:dyDescent="0.3">
      <c r="A4" s="224" t="s">
        <v>138</v>
      </c>
      <c r="B4" s="228"/>
      <c r="C4" s="228"/>
      <c r="D4" s="287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</row>
    <row r="5" spans="1:17" ht="30" customHeight="1" x14ac:dyDescent="0.3">
      <c r="A5" s="237" t="s">
        <v>174</v>
      </c>
      <c r="B5" s="288">
        <f>'Table 22'!B9+'Table 22'!B13</f>
        <v>158.79688730000001</v>
      </c>
      <c r="C5" s="288">
        <f>'Table 22'!C9+'Table 22'!C13</f>
        <v>140.84082309999999</v>
      </c>
      <c r="D5" s="232">
        <f>(C5/B5-1)*100</f>
        <v>-11.30756685808162</v>
      </c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</row>
    <row r="6" spans="1:17" ht="16.5" x14ac:dyDescent="0.3">
      <c r="A6" s="234" t="s">
        <v>140</v>
      </c>
      <c r="B6" s="236">
        <f>B7-B8</f>
        <v>-23.199694000000001</v>
      </c>
      <c r="C6" s="236">
        <f>C7-C8</f>
        <v>-24.045465</v>
      </c>
      <c r="D6" s="232">
        <f>(C6/B6-1)*100</f>
        <v>3.6456127395473326</v>
      </c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</row>
    <row r="7" spans="1:17" ht="16.5" x14ac:dyDescent="0.3">
      <c r="A7" s="234" t="s">
        <v>175</v>
      </c>
      <c r="B7" s="236">
        <v>0</v>
      </c>
      <c r="C7" s="236">
        <v>0</v>
      </c>
      <c r="D7" s="288" t="s">
        <v>182</v>
      </c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</row>
    <row r="8" spans="1:17" ht="17.25" thickBot="1" x14ac:dyDescent="0.35">
      <c r="A8" s="289" t="s">
        <v>176</v>
      </c>
      <c r="B8" s="290">
        <v>23.199694000000001</v>
      </c>
      <c r="C8" s="290">
        <v>24.045465</v>
      </c>
      <c r="D8" s="258">
        <f>(C8/B8-1)*100</f>
        <v>3.6456127395473326</v>
      </c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</row>
    <row r="9" spans="1:17" x14ac:dyDescent="0.25">
      <c r="A9" t="s">
        <v>177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6F25-9ECC-4285-BF74-ABF8B743EBA8}">
  <dimension ref="A1:C29"/>
  <sheetViews>
    <sheetView workbookViewId="0">
      <selection activeCell="C37" sqref="C37"/>
    </sheetView>
  </sheetViews>
  <sheetFormatPr defaultColWidth="9.140625" defaultRowHeight="16.5" x14ac:dyDescent="0.3"/>
  <cols>
    <col min="1" max="1" width="9.42578125" style="88" customWidth="1"/>
    <col min="2" max="2" width="8.7109375" style="88" bestFit="1" customWidth="1"/>
    <col min="3" max="16384" width="9.140625" style="88"/>
  </cols>
  <sheetData>
    <row r="1" spans="1:3" ht="6.75" customHeight="1" x14ac:dyDescent="0.3"/>
    <row r="2" spans="1:3" ht="30.75" x14ac:dyDescent="0.3">
      <c r="C2" s="291" t="s">
        <v>178</v>
      </c>
    </row>
    <row r="3" spans="1:3" x14ac:dyDescent="0.3">
      <c r="A3" s="752">
        <v>2023</v>
      </c>
      <c r="B3" s="88" t="s">
        <v>23</v>
      </c>
      <c r="C3" s="393">
        <v>477.18826723000001</v>
      </c>
    </row>
    <row r="4" spans="1:3" x14ac:dyDescent="0.3">
      <c r="A4" s="752"/>
      <c r="B4" s="88" t="s">
        <v>24</v>
      </c>
      <c r="C4" s="214">
        <v>469.04925378000002</v>
      </c>
    </row>
    <row r="5" spans="1:3" x14ac:dyDescent="0.3">
      <c r="A5" s="752"/>
      <c r="B5" s="88" t="s">
        <v>25</v>
      </c>
      <c r="C5" s="214">
        <v>453.19882367000002</v>
      </c>
    </row>
    <row r="6" spans="1:3" x14ac:dyDescent="0.3">
      <c r="A6" s="752">
        <v>2024</v>
      </c>
      <c r="B6" s="88" t="s">
        <v>21</v>
      </c>
      <c r="C6" s="392">
        <v>445.90558104000002</v>
      </c>
    </row>
    <row r="7" spans="1:3" x14ac:dyDescent="0.3">
      <c r="A7" s="752"/>
      <c r="B7" s="88" t="s">
        <v>23</v>
      </c>
      <c r="C7" s="214">
        <v>430.05515092000002</v>
      </c>
    </row>
    <row r="8" spans="1:3" x14ac:dyDescent="0.3">
      <c r="A8" s="752"/>
      <c r="B8" s="88" t="s">
        <v>24</v>
      </c>
      <c r="C8" s="214">
        <v>421.07036632000001</v>
      </c>
    </row>
    <row r="9" spans="1:3" x14ac:dyDescent="0.3">
      <c r="A9" s="752"/>
      <c r="B9" s="88" t="s">
        <v>25</v>
      </c>
      <c r="C9" s="214">
        <v>405.21993621000001</v>
      </c>
    </row>
    <row r="10" spans="1:3" x14ac:dyDescent="0.3">
      <c r="A10" s="752">
        <v>2025</v>
      </c>
      <c r="B10" s="88" t="s">
        <v>21</v>
      </c>
      <c r="C10" s="214">
        <v>396.85683621999999</v>
      </c>
    </row>
    <row r="11" spans="1:3" x14ac:dyDescent="0.3">
      <c r="A11" s="752"/>
      <c r="B11" s="88" t="s">
        <v>23</v>
      </c>
      <c r="C11" s="214">
        <v>381.00640609999999</v>
      </c>
    </row>
    <row r="12" spans="1:3" x14ac:dyDescent="0.3">
      <c r="A12" s="86"/>
      <c r="C12" s="214"/>
    </row>
    <row r="13" spans="1:3" x14ac:dyDescent="0.3">
      <c r="A13" s="292"/>
    </row>
    <row r="15" spans="1:3" x14ac:dyDescent="0.3">
      <c r="A15" s="211" t="s">
        <v>201</v>
      </c>
    </row>
    <row r="29" spans="1:1" x14ac:dyDescent="0.3">
      <c r="A29" s="46" t="s">
        <v>177</v>
      </c>
    </row>
  </sheetData>
  <mergeCells count="3">
    <mergeCell ref="A6:A9"/>
    <mergeCell ref="A3:A5"/>
    <mergeCell ref="A10:A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6864-C259-4F3D-8476-92524FCD7A47}">
  <sheetPr codeName="Sheet11"/>
  <dimension ref="A1:AJ28"/>
  <sheetViews>
    <sheetView workbookViewId="0">
      <selection activeCell="I33" sqref="I33"/>
    </sheetView>
  </sheetViews>
  <sheetFormatPr defaultRowHeight="12.75" x14ac:dyDescent="0.2"/>
  <cols>
    <col min="1" max="1" width="2" style="21" customWidth="1"/>
    <col min="2" max="2" width="9.140625" style="9"/>
    <col min="3" max="3" width="6.28515625" style="9" bestFit="1" customWidth="1"/>
    <col min="4" max="4" width="10.85546875" style="9" customWidth="1"/>
    <col min="5" max="9" width="9.140625" style="9"/>
    <col min="10" max="36" width="9.140625" style="22"/>
    <col min="37" max="16384" width="9.140625" style="9"/>
  </cols>
  <sheetData>
    <row r="1" spans="2:9" ht="13.5" thickBot="1" x14ac:dyDescent="0.25">
      <c r="E1" s="21"/>
      <c r="F1" s="21"/>
      <c r="G1" s="28"/>
      <c r="H1" s="21"/>
      <c r="I1" s="21"/>
    </row>
    <row r="2" spans="2:9" ht="30" x14ac:dyDescent="0.3">
      <c r="B2" s="32"/>
      <c r="C2" s="33"/>
      <c r="D2" s="29" t="s">
        <v>26</v>
      </c>
      <c r="E2" s="21"/>
      <c r="F2" s="21"/>
      <c r="G2" s="28"/>
      <c r="H2" s="21"/>
      <c r="I2" s="21"/>
    </row>
    <row r="3" spans="2:9" ht="15" x14ac:dyDescent="0.25">
      <c r="B3" s="34">
        <v>2023</v>
      </c>
      <c r="C3" s="24" t="s">
        <v>21</v>
      </c>
      <c r="D3" s="30">
        <v>6.5651998638557814</v>
      </c>
      <c r="E3" s="21"/>
      <c r="F3" s="21"/>
      <c r="G3" s="28"/>
      <c r="H3" s="21"/>
      <c r="I3" s="21"/>
    </row>
    <row r="4" spans="2:9" ht="15" x14ac:dyDescent="0.25">
      <c r="B4" s="37"/>
      <c r="C4" s="24" t="s">
        <v>23</v>
      </c>
      <c r="D4" s="30">
        <v>4.1322135900471579</v>
      </c>
      <c r="E4" s="21"/>
      <c r="F4" s="21"/>
      <c r="G4" s="28"/>
      <c r="H4" s="21"/>
      <c r="I4" s="21"/>
    </row>
    <row r="5" spans="2:9" ht="15" x14ac:dyDescent="0.25">
      <c r="B5" s="34" t="s">
        <v>22</v>
      </c>
      <c r="C5" s="24" t="s">
        <v>24</v>
      </c>
      <c r="D5" s="30">
        <v>1.153008836164247</v>
      </c>
      <c r="E5" s="21"/>
      <c r="F5" s="21"/>
      <c r="G5" s="28"/>
      <c r="H5" s="21"/>
      <c r="I5" s="21"/>
    </row>
    <row r="6" spans="2:9" ht="15" x14ac:dyDescent="0.25">
      <c r="B6" s="34" t="s">
        <v>22</v>
      </c>
      <c r="C6" s="24" t="s">
        <v>25</v>
      </c>
      <c r="D6" s="30">
        <v>3.5624000412732642</v>
      </c>
      <c r="E6" s="21"/>
      <c r="F6" s="21"/>
      <c r="G6" s="28"/>
      <c r="H6" s="21"/>
      <c r="I6" s="21"/>
    </row>
    <row r="7" spans="2:9" ht="15" x14ac:dyDescent="0.25">
      <c r="B7" s="34">
        <v>2024</v>
      </c>
      <c r="C7" s="24" t="s">
        <v>21</v>
      </c>
      <c r="D7" s="30">
        <v>1.4795364359107452</v>
      </c>
      <c r="E7" s="21"/>
      <c r="F7" s="21"/>
      <c r="G7" s="28"/>
      <c r="H7" s="21"/>
      <c r="I7" s="21"/>
    </row>
    <row r="8" spans="2:9" ht="15" x14ac:dyDescent="0.25">
      <c r="B8" s="34" t="s">
        <v>22</v>
      </c>
      <c r="C8" s="24" t="s">
        <v>23</v>
      </c>
      <c r="D8" s="30">
        <v>1.7423045341319323</v>
      </c>
      <c r="E8" s="21"/>
      <c r="F8" s="21"/>
      <c r="G8" s="28"/>
      <c r="H8" s="21"/>
      <c r="I8" s="21"/>
    </row>
    <row r="9" spans="2:9" ht="15" x14ac:dyDescent="0.25">
      <c r="B9" s="34" t="s">
        <v>22</v>
      </c>
      <c r="C9" s="24" t="s">
        <v>24</v>
      </c>
      <c r="D9" s="30">
        <v>4.0842899354029925</v>
      </c>
      <c r="E9" s="21"/>
      <c r="F9" s="21"/>
      <c r="G9" s="28"/>
      <c r="H9" s="21"/>
      <c r="I9" s="21"/>
    </row>
    <row r="10" spans="2:9" ht="15" x14ac:dyDescent="0.25">
      <c r="B10" s="34" t="s">
        <v>22</v>
      </c>
      <c r="C10" s="24" t="s">
        <v>25</v>
      </c>
      <c r="D10" s="30">
        <v>2.9167053502620206</v>
      </c>
      <c r="E10" s="21"/>
      <c r="F10" s="21"/>
      <c r="G10" s="28"/>
      <c r="H10" s="21"/>
      <c r="I10" s="21"/>
    </row>
    <row r="11" spans="2:9" ht="15" x14ac:dyDescent="0.25">
      <c r="B11" s="34">
        <v>2025</v>
      </c>
      <c r="C11" s="24" t="s">
        <v>21</v>
      </c>
      <c r="D11" s="30">
        <v>1.8477169158234545</v>
      </c>
      <c r="E11" s="21"/>
      <c r="F11" s="21"/>
      <c r="G11" s="28"/>
      <c r="H11" s="21"/>
      <c r="I11" s="21"/>
    </row>
    <row r="12" spans="2:9" ht="15.75" thickBot="1" x14ac:dyDescent="0.3">
      <c r="B12" s="35" t="s">
        <v>22</v>
      </c>
      <c r="C12" s="26" t="s">
        <v>23</v>
      </c>
      <c r="D12" s="31">
        <v>1.854740503620107</v>
      </c>
      <c r="E12" s="21"/>
      <c r="F12" s="21"/>
      <c r="G12" s="21"/>
      <c r="H12" s="21"/>
      <c r="I12" s="21"/>
    </row>
    <row r="13" spans="2:9" x14ac:dyDescent="0.2">
      <c r="B13" s="21"/>
      <c r="C13" s="21"/>
      <c r="D13" s="21"/>
      <c r="E13" s="21"/>
      <c r="F13" s="21"/>
      <c r="G13" s="21"/>
      <c r="H13" s="21"/>
      <c r="I13" s="21"/>
    </row>
    <row r="14" spans="2:9" ht="15" x14ac:dyDescent="0.3">
      <c r="B14" s="45" t="s">
        <v>242</v>
      </c>
      <c r="C14" s="21"/>
      <c r="D14" s="21"/>
      <c r="E14" s="21"/>
      <c r="F14" s="21"/>
      <c r="G14" s="21"/>
      <c r="H14" s="21"/>
      <c r="I14" s="21"/>
    </row>
    <row r="15" spans="2:9" x14ac:dyDescent="0.2">
      <c r="B15" s="21"/>
      <c r="C15" s="21"/>
      <c r="D15" s="21"/>
      <c r="E15" s="21"/>
      <c r="F15" s="21"/>
      <c r="G15" s="21"/>
      <c r="H15" s="21"/>
      <c r="I15" s="21"/>
    </row>
    <row r="16" spans="2:9" x14ac:dyDescent="0.2">
      <c r="B16" s="21"/>
      <c r="C16" s="21"/>
      <c r="D16" s="21"/>
      <c r="E16" s="21"/>
      <c r="F16" s="21"/>
      <c r="G16" s="21"/>
      <c r="H16" s="21"/>
      <c r="I16" s="21"/>
    </row>
    <row r="17" spans="2:9" ht="15" customHeight="1" x14ac:dyDescent="0.2">
      <c r="B17" s="21"/>
      <c r="C17" s="21"/>
      <c r="D17" s="21"/>
      <c r="E17" s="21"/>
      <c r="F17" s="21"/>
      <c r="G17" s="21"/>
      <c r="H17" s="21"/>
      <c r="I17" s="21"/>
    </row>
    <row r="18" spans="2:9" x14ac:dyDescent="0.2">
      <c r="B18" s="21"/>
      <c r="C18" s="21"/>
      <c r="D18" s="21"/>
      <c r="E18" s="21"/>
      <c r="F18" s="21"/>
      <c r="G18" s="21"/>
      <c r="H18" s="21"/>
      <c r="I18" s="21"/>
    </row>
    <row r="19" spans="2:9" x14ac:dyDescent="0.2">
      <c r="B19" s="21"/>
      <c r="C19" s="21"/>
      <c r="D19" s="21"/>
      <c r="E19" s="21"/>
      <c r="F19" s="21"/>
      <c r="G19" s="21"/>
      <c r="H19" s="21"/>
      <c r="I19" s="21"/>
    </row>
    <row r="20" spans="2:9" x14ac:dyDescent="0.2">
      <c r="B20" s="21"/>
      <c r="C20" s="21"/>
      <c r="D20" s="21"/>
      <c r="E20" s="21"/>
      <c r="F20" s="21"/>
      <c r="G20" s="21"/>
      <c r="H20" s="21"/>
      <c r="I20" s="21"/>
    </row>
    <row r="21" spans="2:9" x14ac:dyDescent="0.2">
      <c r="B21" s="21"/>
      <c r="C21" s="21"/>
      <c r="D21" s="21"/>
      <c r="E21" s="21"/>
      <c r="F21" s="21"/>
      <c r="G21" s="21"/>
      <c r="H21" s="21"/>
      <c r="I21" s="21"/>
    </row>
    <row r="22" spans="2:9" x14ac:dyDescent="0.2">
      <c r="B22" s="21"/>
      <c r="C22" s="21"/>
      <c r="D22" s="21"/>
      <c r="E22" s="21"/>
      <c r="F22" s="21"/>
      <c r="G22" s="21"/>
      <c r="H22" s="21"/>
      <c r="I22" s="21"/>
    </row>
    <row r="23" spans="2:9" ht="56.25" customHeight="1" x14ac:dyDescent="0.2">
      <c r="B23" s="21"/>
      <c r="C23" s="21"/>
      <c r="D23" s="21"/>
      <c r="E23" s="21"/>
      <c r="F23" s="21"/>
      <c r="G23" s="21"/>
      <c r="H23" s="21"/>
      <c r="I23" s="21"/>
    </row>
    <row r="24" spans="2:9" ht="14.25" customHeight="1" x14ac:dyDescent="0.2">
      <c r="B24" s="21"/>
      <c r="C24" s="21"/>
      <c r="D24" s="21"/>
      <c r="E24" s="21"/>
      <c r="F24" s="21"/>
      <c r="G24" s="21"/>
      <c r="H24" s="21"/>
      <c r="I24" s="21"/>
    </row>
    <row r="25" spans="2:9" ht="15.75" customHeight="1" x14ac:dyDescent="0.2">
      <c r="B25" s="21"/>
      <c r="C25" s="21"/>
      <c r="D25" s="21"/>
      <c r="E25" s="21"/>
      <c r="F25" s="21"/>
      <c r="G25" s="21"/>
      <c r="H25" s="21"/>
      <c r="I25" s="21"/>
    </row>
    <row r="26" spans="2:9" x14ac:dyDescent="0.2">
      <c r="B26" s="21"/>
      <c r="C26" s="21"/>
      <c r="D26" s="21"/>
      <c r="E26" s="21"/>
      <c r="F26" s="21"/>
      <c r="G26" s="21"/>
      <c r="H26" s="21"/>
      <c r="I26" s="21"/>
    </row>
    <row r="27" spans="2:9" x14ac:dyDescent="0.2">
      <c r="B27" s="9" t="s">
        <v>31</v>
      </c>
    </row>
    <row r="28" spans="2:9" x14ac:dyDescent="0.2">
      <c r="B28" s="9" t="s">
        <v>19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71B72-9D7A-40DA-8DB3-6F4FA74DB201}">
  <sheetPr codeName="Sheet10"/>
  <dimension ref="B1:F42"/>
  <sheetViews>
    <sheetView zoomScale="80" zoomScaleNormal="80" workbookViewId="0">
      <selection activeCell="B19" sqref="B19"/>
    </sheetView>
  </sheetViews>
  <sheetFormatPr defaultRowHeight="12.75" x14ac:dyDescent="0.2"/>
  <cols>
    <col min="1" max="1" width="4.7109375" style="21" customWidth="1"/>
    <col min="2" max="6" width="9.140625" style="21"/>
    <col min="7" max="7" width="9.140625" style="21" customWidth="1"/>
    <col min="8" max="16384" width="9.140625" style="21"/>
  </cols>
  <sheetData>
    <row r="1" spans="2:6" ht="13.5" thickBot="1" x14ac:dyDescent="0.25"/>
    <row r="2" spans="2:6" ht="30" x14ac:dyDescent="0.3">
      <c r="B2" s="42"/>
      <c r="C2" s="43"/>
      <c r="D2" s="38" t="s">
        <v>27</v>
      </c>
      <c r="E2" s="38" t="s">
        <v>28</v>
      </c>
      <c r="F2" s="39" t="s">
        <v>29</v>
      </c>
    </row>
    <row r="3" spans="2:6" ht="15" x14ac:dyDescent="0.25">
      <c r="B3" s="34">
        <v>2022</v>
      </c>
      <c r="C3" s="24" t="s">
        <v>21</v>
      </c>
      <c r="D3" s="25">
        <v>11.632135879913449</v>
      </c>
      <c r="E3" s="25">
        <v>4.8577662258157233</v>
      </c>
      <c r="F3" s="40">
        <v>9.4010996467616508</v>
      </c>
    </row>
    <row r="4" spans="2:6" ht="15" x14ac:dyDescent="0.25">
      <c r="B4" s="34" t="s">
        <v>22</v>
      </c>
      <c r="C4" s="24" t="s">
        <v>23</v>
      </c>
      <c r="D4" s="25">
        <v>12.438933885167643</v>
      </c>
      <c r="E4" s="25">
        <v>7.9081274459047393</v>
      </c>
      <c r="F4" s="40">
        <v>10.634305668867341</v>
      </c>
    </row>
    <row r="5" spans="2:6" ht="15" x14ac:dyDescent="0.25">
      <c r="B5" s="34" t="s">
        <v>22</v>
      </c>
      <c r="C5" s="24" t="s">
        <v>24</v>
      </c>
      <c r="D5" s="25">
        <v>9.1819055694108727</v>
      </c>
      <c r="E5" s="25">
        <v>9.9864881568908288</v>
      </c>
      <c r="F5" s="40">
        <v>5.5467984793722707</v>
      </c>
    </row>
    <row r="6" spans="2:6" ht="15" x14ac:dyDescent="0.25">
      <c r="B6" s="34" t="s">
        <v>22</v>
      </c>
      <c r="C6" s="24" t="s">
        <v>25</v>
      </c>
      <c r="D6" s="25">
        <v>5.3766448117989825</v>
      </c>
      <c r="E6" s="25">
        <v>13.987657973497235</v>
      </c>
      <c r="F6" s="40">
        <v>4.0074995069351758</v>
      </c>
    </row>
    <row r="7" spans="2:6" ht="15" x14ac:dyDescent="0.25">
      <c r="B7" s="34">
        <v>2023</v>
      </c>
      <c r="C7" s="24" t="s">
        <v>21</v>
      </c>
      <c r="D7" s="25">
        <v>6.1941162264184726</v>
      </c>
      <c r="E7" s="25">
        <v>12.251085553922778</v>
      </c>
      <c r="F7" s="40">
        <v>4.8445611656950121</v>
      </c>
    </row>
    <row r="8" spans="2:6" ht="15" x14ac:dyDescent="0.25">
      <c r="B8" s="34" t="s">
        <v>22</v>
      </c>
      <c r="C8" s="24" t="s">
        <v>23</v>
      </c>
      <c r="D8" s="25">
        <v>3.9288688271406897</v>
      </c>
      <c r="E8" s="25">
        <v>7.0053453737290994</v>
      </c>
      <c r="F8" s="40">
        <v>3.9124568637004131</v>
      </c>
    </row>
    <row r="9" spans="2:6" ht="15" x14ac:dyDescent="0.25">
      <c r="B9" s="34" t="s">
        <v>22</v>
      </c>
      <c r="C9" s="24" t="s">
        <v>24</v>
      </c>
      <c r="D9" s="25">
        <v>0.88819331061877449</v>
      </c>
      <c r="E9" s="25">
        <v>4.8892760839286353</v>
      </c>
      <c r="F9" s="40">
        <v>3.0495247795152096</v>
      </c>
    </row>
    <row r="10" spans="2:6" ht="15" x14ac:dyDescent="0.25">
      <c r="B10" s="34" t="s">
        <v>22</v>
      </c>
      <c r="C10" s="24" t="s">
        <v>25</v>
      </c>
      <c r="D10" s="25">
        <v>3.8791545428802294</v>
      </c>
      <c r="E10" s="25">
        <v>-0.62850445644070874</v>
      </c>
      <c r="F10" s="40">
        <v>4.1244225236219023</v>
      </c>
    </row>
    <row r="11" spans="2:6" ht="15" x14ac:dyDescent="0.25">
      <c r="B11" s="34">
        <v>2024</v>
      </c>
      <c r="C11" s="24" t="s">
        <v>21</v>
      </c>
      <c r="D11" s="25">
        <v>1.5045040103758254</v>
      </c>
      <c r="E11" s="25">
        <v>1.1399534857605431</v>
      </c>
      <c r="F11" s="40">
        <v>2.5555916748318737</v>
      </c>
    </row>
    <row r="12" spans="2:6" ht="15" x14ac:dyDescent="0.25">
      <c r="B12" s="34" t="s">
        <v>22</v>
      </c>
      <c r="C12" s="24" t="s">
        <v>23</v>
      </c>
      <c r="D12" s="25">
        <v>1.7408111533101334</v>
      </c>
      <c r="E12" s="25">
        <v>1.7621263687812814</v>
      </c>
      <c r="F12" s="40">
        <v>2.4988406836605748</v>
      </c>
    </row>
    <row r="13" spans="2:6" ht="15" x14ac:dyDescent="0.25">
      <c r="B13" s="34" t="s">
        <v>22</v>
      </c>
      <c r="C13" s="24" t="s">
        <v>24</v>
      </c>
      <c r="D13" s="25">
        <v>4.2235239581224704</v>
      </c>
      <c r="E13" s="25">
        <v>2.1951980089738043</v>
      </c>
      <c r="F13" s="40">
        <v>4.763722603639593</v>
      </c>
    </row>
    <row r="14" spans="2:6" ht="15" x14ac:dyDescent="0.25">
      <c r="B14" s="34" t="s">
        <v>22</v>
      </c>
      <c r="C14" s="24" t="s">
        <v>25</v>
      </c>
      <c r="D14" s="25">
        <v>2.8749968712855605</v>
      </c>
      <c r="E14" s="25">
        <v>3.4935841942248089</v>
      </c>
      <c r="F14" s="40">
        <v>4.5166147678477273</v>
      </c>
    </row>
    <row r="15" spans="2:6" ht="15" x14ac:dyDescent="0.25">
      <c r="B15" s="34">
        <v>2025</v>
      </c>
      <c r="C15" s="24" t="s">
        <v>21</v>
      </c>
      <c r="D15" s="25">
        <v>1.7648298008951002</v>
      </c>
      <c r="E15" s="25">
        <v>2.9783914319565952</v>
      </c>
      <c r="F15" s="40">
        <v>3.3416237849030779</v>
      </c>
    </row>
    <row r="16" spans="2:6" ht="15.75" thickBot="1" x14ac:dyDescent="0.3">
      <c r="B16" s="35" t="s">
        <v>22</v>
      </c>
      <c r="C16" s="26" t="s">
        <v>23</v>
      </c>
      <c r="D16" s="27">
        <v>1.7645782331508855</v>
      </c>
      <c r="E16" s="27">
        <v>3.092491015698883</v>
      </c>
      <c r="F16" s="41">
        <v>3.0156197084661613</v>
      </c>
    </row>
    <row r="17" spans="2:2" ht="15" customHeight="1" x14ac:dyDescent="0.2"/>
    <row r="18" spans="2:2" ht="16.5" x14ac:dyDescent="0.2">
      <c r="B18" s="48" t="s">
        <v>243</v>
      </c>
    </row>
    <row r="24" spans="2:2" ht="14.25" customHeight="1" x14ac:dyDescent="0.2"/>
    <row r="25" spans="2:2" ht="15.75" customHeight="1" x14ac:dyDescent="0.2"/>
    <row r="42" spans="2:2" x14ac:dyDescent="0.2">
      <c r="B42" s="21" t="s">
        <v>19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C5C70-EA77-4AD3-A479-F7B21C894BB0}">
  <dimension ref="A1:P23"/>
  <sheetViews>
    <sheetView zoomScale="80" zoomScaleNormal="80" workbookViewId="0">
      <selection activeCell="C37" sqref="C37"/>
    </sheetView>
  </sheetViews>
  <sheetFormatPr defaultRowHeight="15" x14ac:dyDescent="0.25"/>
  <cols>
    <col min="1" max="1" width="20.140625" bestFit="1" customWidth="1"/>
    <col min="2" max="3" width="12.7109375" customWidth="1"/>
    <col min="4" max="4" width="12.140625" customWidth="1"/>
    <col min="5" max="5" width="11.42578125" customWidth="1"/>
    <col min="6" max="6" width="12.42578125" bestFit="1" customWidth="1"/>
    <col min="7" max="7" width="13" bestFit="1" customWidth="1"/>
    <col min="9" max="16" width="9.140625" style="51"/>
  </cols>
  <sheetData>
    <row r="1" spans="1:15" x14ac:dyDescent="0.25">
      <c r="A1" s="49" t="s">
        <v>32</v>
      </c>
      <c r="B1" s="50">
        <v>2019</v>
      </c>
      <c r="C1" s="50">
        <v>2020</v>
      </c>
      <c r="D1" s="50">
        <v>2021</v>
      </c>
      <c r="E1" s="50">
        <v>2022</v>
      </c>
      <c r="F1" s="50">
        <v>2023</v>
      </c>
      <c r="G1" s="50">
        <v>2024</v>
      </c>
      <c r="H1" s="50">
        <v>2025</v>
      </c>
    </row>
    <row r="2" spans="1:15" x14ac:dyDescent="0.25">
      <c r="A2" s="49" t="s">
        <v>33</v>
      </c>
      <c r="B2" s="53">
        <f t="shared" ref="B2:E2" si="0">+B3/1000</f>
        <v>547.90955183609799</v>
      </c>
      <c r="C2" s="53">
        <f t="shared" si="0"/>
        <v>506.95219312746229</v>
      </c>
      <c r="D2" s="53">
        <f t="shared" si="0"/>
        <v>596.30609677471102</v>
      </c>
      <c r="E2" s="53">
        <f t="shared" si="0"/>
        <v>722.62170463452503</v>
      </c>
      <c r="F2" s="53">
        <f>+F3/1000</f>
        <v>731.28074156600019</v>
      </c>
      <c r="G2" s="53">
        <f>+G3/1000</f>
        <v>827.30815304300006</v>
      </c>
      <c r="H2" s="53">
        <f>+H3/1000</f>
        <v>912.14201523400004</v>
      </c>
    </row>
    <row r="3" spans="1:15" x14ac:dyDescent="0.25">
      <c r="A3" s="49" t="s">
        <v>34</v>
      </c>
      <c r="B3" s="52">
        <v>547909.55183609796</v>
      </c>
      <c r="C3" s="52">
        <v>506952.19312746229</v>
      </c>
      <c r="D3" s="52">
        <v>596306.09677471104</v>
      </c>
      <c r="E3" s="52">
        <v>722621.704634525</v>
      </c>
      <c r="F3" s="61">
        <v>731280.74156600016</v>
      </c>
      <c r="G3" s="54">
        <v>827308.15304300003</v>
      </c>
      <c r="H3">
        <v>912142.01523400005</v>
      </c>
    </row>
    <row r="4" spans="1:15" x14ac:dyDescent="0.25">
      <c r="A4" s="49"/>
      <c r="B4" s="55">
        <v>11.402435107307696</v>
      </c>
      <c r="C4" s="62">
        <f>(C3/B3-1)*100</f>
        <v>-7.4752043601692293</v>
      </c>
      <c r="D4" s="55">
        <f t="shared" ref="D4" si="1">(D3/C3-1)*100</f>
        <v>17.625706103767193</v>
      </c>
      <c r="E4" s="55">
        <f>(E3/D3-1)*100</f>
        <v>21.183014653552501</v>
      </c>
      <c r="F4" s="55">
        <f t="shared" ref="F4:H4" si="2">(F3/E3-1)*100</f>
        <v>1.1982807706910181</v>
      </c>
      <c r="G4" s="55">
        <f t="shared" si="2"/>
        <v>13.131401665434538</v>
      </c>
      <c r="H4" s="55">
        <f t="shared" si="2"/>
        <v>10.254203573235031</v>
      </c>
    </row>
    <row r="5" spans="1:15" x14ac:dyDescent="0.25">
      <c r="A5" s="49"/>
      <c r="B5" s="52"/>
      <c r="C5" s="52"/>
      <c r="E5" s="54"/>
      <c r="F5" s="54"/>
    </row>
    <row r="6" spans="1:15" x14ac:dyDescent="0.25">
      <c r="A6" s="49" t="s">
        <v>193</v>
      </c>
      <c r="B6" s="52"/>
      <c r="C6" s="52"/>
      <c r="F6" s="56"/>
    </row>
    <row r="7" spans="1:15" x14ac:dyDescent="0.25">
      <c r="A7" s="49" t="s">
        <v>38</v>
      </c>
      <c r="B7" s="52"/>
      <c r="C7" s="52"/>
    </row>
    <row r="9" spans="1:15" x14ac:dyDescent="0.25">
      <c r="B9" s="53"/>
      <c r="C9" s="53"/>
      <c r="E9" s="53"/>
    </row>
    <row r="13" spans="1:15" x14ac:dyDescent="0.25">
      <c r="C13" s="57"/>
      <c r="D13" s="57"/>
      <c r="M13" s="58"/>
      <c r="N13" s="58"/>
      <c r="O13" s="58"/>
    </row>
    <row r="14" spans="1:15" x14ac:dyDescent="0.25">
      <c r="C14" s="57"/>
      <c r="D14" s="57"/>
      <c r="M14" s="58"/>
      <c r="N14" s="58"/>
      <c r="O14" s="58"/>
    </row>
    <row r="15" spans="1:15" x14ac:dyDescent="0.25">
      <c r="C15" s="59"/>
      <c r="D15" s="59"/>
      <c r="M15" s="58"/>
      <c r="N15" s="58"/>
      <c r="O15" s="58"/>
    </row>
    <row r="16" spans="1:15" x14ac:dyDescent="0.25">
      <c r="C16" s="52"/>
      <c r="D16" s="59"/>
      <c r="M16" s="58"/>
      <c r="N16" s="58"/>
      <c r="O16" s="58"/>
    </row>
    <row r="17" spans="1:15" x14ac:dyDescent="0.25">
      <c r="C17" s="52"/>
      <c r="D17" s="57"/>
      <c r="M17" s="58"/>
      <c r="N17" s="58"/>
      <c r="O17" s="58"/>
    </row>
    <row r="18" spans="1:15" x14ac:dyDescent="0.25">
      <c r="M18" s="58"/>
      <c r="N18" s="58"/>
      <c r="O18" s="58"/>
    </row>
    <row r="19" spans="1:15" x14ac:dyDescent="0.25">
      <c r="M19" s="58"/>
      <c r="N19" s="58"/>
      <c r="O19" s="58"/>
    </row>
    <row r="20" spans="1:15" x14ac:dyDescent="0.25">
      <c r="M20" s="58"/>
      <c r="N20" s="58"/>
      <c r="O20" s="58"/>
    </row>
    <row r="21" spans="1:15" x14ac:dyDescent="0.25">
      <c r="M21" s="58"/>
      <c r="N21" s="58"/>
      <c r="O21" s="58"/>
    </row>
    <row r="22" spans="1:15" x14ac:dyDescent="0.25">
      <c r="M22" s="58"/>
      <c r="N22" s="58"/>
      <c r="O22" s="58"/>
    </row>
    <row r="23" spans="1:15" x14ac:dyDescent="0.25">
      <c r="A23" t="s">
        <v>39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AE0A3-A9C3-4A0D-BC93-CA623AA2D46D}">
  <dimension ref="A1:K29"/>
  <sheetViews>
    <sheetView zoomScale="80" zoomScaleNormal="80" workbookViewId="0">
      <selection activeCell="C37" sqref="C37"/>
    </sheetView>
  </sheetViews>
  <sheetFormatPr defaultRowHeight="15" x14ac:dyDescent="0.25"/>
  <cols>
    <col min="1" max="1" width="27.5703125" bestFit="1" customWidth="1"/>
    <col min="2" max="2" width="13" bestFit="1" customWidth="1"/>
    <col min="3" max="6" width="14.42578125" bestFit="1" customWidth="1"/>
    <col min="7" max="7" width="14" bestFit="1" customWidth="1"/>
    <col min="8" max="8" width="12.7109375" customWidth="1"/>
  </cols>
  <sheetData>
    <row r="1" spans="1:11" x14ac:dyDescent="0.25">
      <c r="A1" s="73"/>
      <c r="B1" s="74">
        <v>2020</v>
      </c>
      <c r="C1" s="74">
        <v>2021</v>
      </c>
      <c r="D1" s="74">
        <v>2022</v>
      </c>
      <c r="E1" s="74">
        <v>2023</v>
      </c>
      <c r="F1" s="74">
        <v>2024</v>
      </c>
      <c r="G1" s="75">
        <v>2025</v>
      </c>
    </row>
    <row r="2" spans="1:11" ht="16.5" x14ac:dyDescent="0.3">
      <c r="A2" s="76" t="s">
        <v>46</v>
      </c>
      <c r="B2" s="77">
        <v>306099</v>
      </c>
      <c r="C2" s="77">
        <v>390793</v>
      </c>
      <c r="D2" s="77">
        <v>373225</v>
      </c>
      <c r="E2" s="77">
        <v>364360</v>
      </c>
      <c r="F2" s="77">
        <v>374920</v>
      </c>
      <c r="G2" s="78">
        <v>318402</v>
      </c>
      <c r="H2" s="85"/>
    </row>
    <row r="3" spans="1:11" ht="16.5" x14ac:dyDescent="0.3">
      <c r="A3" s="79" t="s">
        <v>47</v>
      </c>
      <c r="B3" s="80">
        <v>129162</v>
      </c>
      <c r="C3" s="80">
        <v>142994</v>
      </c>
      <c r="D3" s="80">
        <v>185044</v>
      </c>
      <c r="E3" s="80">
        <v>158970</v>
      </c>
      <c r="F3" s="80">
        <v>159730</v>
      </c>
      <c r="G3" s="81">
        <v>155696</v>
      </c>
      <c r="H3" s="72"/>
      <c r="I3" s="64"/>
      <c r="J3" s="53"/>
      <c r="K3" s="53"/>
    </row>
    <row r="4" spans="1:11" ht="16.5" x14ac:dyDescent="0.3">
      <c r="A4" s="79" t="s">
        <v>48</v>
      </c>
      <c r="B4" s="80">
        <v>22091</v>
      </c>
      <c r="C4" s="80">
        <v>36407</v>
      </c>
      <c r="D4" s="80">
        <v>34869</v>
      </c>
      <c r="E4" s="80">
        <v>19650</v>
      </c>
      <c r="F4" s="80">
        <v>22758</v>
      </c>
      <c r="G4" s="81">
        <v>14664</v>
      </c>
      <c r="H4" s="72"/>
      <c r="I4" s="64"/>
      <c r="J4" s="53"/>
      <c r="K4" s="53"/>
    </row>
    <row r="5" spans="1:11" ht="16.5" x14ac:dyDescent="0.3">
      <c r="A5" s="79" t="s">
        <v>49</v>
      </c>
      <c r="B5" s="80">
        <v>3472</v>
      </c>
      <c r="C5" s="80">
        <v>4417</v>
      </c>
      <c r="D5" s="80">
        <v>4936</v>
      </c>
      <c r="E5" s="80">
        <v>4041</v>
      </c>
      <c r="F5" s="80">
        <v>3037</v>
      </c>
      <c r="G5" s="81">
        <v>2852</v>
      </c>
      <c r="H5" s="72"/>
      <c r="I5" s="64"/>
      <c r="J5" s="53"/>
      <c r="K5" s="53"/>
    </row>
    <row r="6" spans="1:11" ht="17.25" thickBot="1" x14ac:dyDescent="0.35">
      <c r="A6" s="82" t="s">
        <v>50</v>
      </c>
      <c r="B6" s="83">
        <v>151374</v>
      </c>
      <c r="C6" s="83">
        <v>206975</v>
      </c>
      <c r="D6" s="83">
        <v>148376</v>
      </c>
      <c r="E6" s="83">
        <v>176568</v>
      </c>
      <c r="F6" s="83">
        <v>189395</v>
      </c>
      <c r="G6" s="84">
        <v>145190</v>
      </c>
      <c r="H6" s="72"/>
      <c r="I6" s="64"/>
      <c r="J6" s="53"/>
      <c r="K6" s="53"/>
    </row>
    <row r="7" spans="1:11" ht="16.5" x14ac:dyDescent="0.3">
      <c r="A7" s="86"/>
      <c r="B7" s="87"/>
      <c r="C7" s="87"/>
      <c r="D7" s="87"/>
      <c r="E7" s="87"/>
      <c r="F7" s="87"/>
      <c r="G7" s="88"/>
    </row>
    <row r="8" spans="1:11" ht="16.5" x14ac:dyDescent="0.3">
      <c r="A8" s="89"/>
      <c r="B8" s="90"/>
      <c r="C8" s="90"/>
      <c r="D8" s="90"/>
      <c r="E8" s="90"/>
      <c r="F8" s="90"/>
      <c r="G8" s="91"/>
      <c r="J8" s="53"/>
    </row>
    <row r="9" spans="1:11" ht="16.5" x14ac:dyDescent="0.25">
      <c r="A9" s="92"/>
      <c r="B9" s="93"/>
      <c r="C9" s="93"/>
      <c r="D9" s="93"/>
      <c r="E9" s="93"/>
      <c r="F9" s="93"/>
      <c r="G9" s="94"/>
    </row>
    <row r="10" spans="1:11" ht="17.25" thickBot="1" x14ac:dyDescent="0.3">
      <c r="A10" s="92" t="s">
        <v>192</v>
      </c>
      <c r="B10" s="96"/>
      <c r="C10" s="96"/>
      <c r="D10" s="96"/>
      <c r="E10" s="96"/>
      <c r="F10" s="95"/>
      <c r="G10" s="36"/>
    </row>
    <row r="11" spans="1:11" ht="15.75" thickBot="1" x14ac:dyDescent="0.3">
      <c r="A11" s="51"/>
      <c r="B11" s="96"/>
      <c r="C11" s="96"/>
      <c r="D11" s="96"/>
      <c r="E11" s="96"/>
      <c r="F11" s="95"/>
      <c r="G11" s="398"/>
    </row>
    <row r="16" spans="1:11" x14ac:dyDescent="0.25">
      <c r="A16" s="64"/>
      <c r="B16" s="64"/>
      <c r="C16" s="64"/>
      <c r="E16" s="64"/>
      <c r="F16" s="64"/>
      <c r="G16" s="64"/>
      <c r="H16" s="64"/>
      <c r="I16" s="64"/>
      <c r="J16" s="64"/>
      <c r="K16" s="64"/>
    </row>
    <row r="17" spans="1:11" x14ac:dyDescent="0.25">
      <c r="A17" s="64"/>
      <c r="B17" s="64"/>
      <c r="C17" s="64"/>
      <c r="E17" s="64"/>
      <c r="F17" s="64"/>
      <c r="G17" s="64"/>
      <c r="H17" s="64"/>
      <c r="I17" s="64"/>
      <c r="J17" s="64"/>
      <c r="K17" s="64"/>
    </row>
    <row r="18" spans="1:11" x14ac:dyDescent="0.25">
      <c r="A18" s="64"/>
      <c r="B18" s="64"/>
      <c r="C18" s="64"/>
      <c r="E18" s="64"/>
      <c r="F18" s="64"/>
      <c r="G18" s="64"/>
      <c r="H18" s="64"/>
      <c r="I18" s="64"/>
      <c r="J18" s="64"/>
      <c r="K18" s="64"/>
    </row>
    <row r="19" spans="1:11" x14ac:dyDescent="0.25">
      <c r="A19" s="64"/>
      <c r="B19" s="64"/>
      <c r="C19" s="64"/>
      <c r="E19" s="64"/>
      <c r="F19" s="64"/>
      <c r="G19" s="64"/>
      <c r="H19" s="64"/>
      <c r="I19" s="64"/>
      <c r="J19" s="64"/>
      <c r="K19" s="64"/>
    </row>
    <row r="20" spans="1:11" x14ac:dyDescent="0.25">
      <c r="A20" s="64"/>
      <c r="B20" s="64"/>
      <c r="C20" s="64"/>
      <c r="E20" s="64"/>
      <c r="F20" s="64"/>
      <c r="G20" s="64"/>
      <c r="H20" s="64"/>
      <c r="I20" s="64"/>
      <c r="J20" s="64"/>
      <c r="K20" s="64"/>
    </row>
    <row r="21" spans="1:11" x14ac:dyDescent="0.25">
      <c r="A21" s="64"/>
      <c r="B21" s="64"/>
      <c r="C21" s="64"/>
      <c r="E21" s="64"/>
      <c r="F21" s="64"/>
      <c r="G21" s="64"/>
      <c r="H21" s="64"/>
      <c r="I21" s="64"/>
      <c r="J21" s="64"/>
      <c r="K21" s="64"/>
    </row>
    <row r="22" spans="1:11" x14ac:dyDescent="0.25">
      <c r="A22" s="64"/>
      <c r="B22" s="64"/>
      <c r="C22" s="64"/>
      <c r="E22" s="64"/>
      <c r="F22" s="64"/>
      <c r="G22" s="64"/>
      <c r="H22" s="64"/>
      <c r="I22" s="64"/>
      <c r="J22" s="64"/>
      <c r="K22" s="64"/>
    </row>
    <row r="23" spans="1:11" x14ac:dyDescent="0.25">
      <c r="A23" s="64"/>
      <c r="B23" s="64"/>
      <c r="C23" s="64"/>
      <c r="E23" s="64"/>
      <c r="F23" s="64"/>
      <c r="G23" s="64"/>
      <c r="H23" s="64"/>
      <c r="I23" s="64"/>
      <c r="J23" s="64"/>
      <c r="K23" s="64"/>
    </row>
    <row r="24" spans="1:11" x14ac:dyDescent="0.25">
      <c r="A24" s="64"/>
      <c r="B24" s="64"/>
      <c r="C24" s="64"/>
      <c r="E24" s="64"/>
      <c r="F24" s="64"/>
      <c r="G24" s="64"/>
      <c r="H24" s="64"/>
      <c r="I24" s="64"/>
      <c r="J24" s="64"/>
      <c r="K24" s="64"/>
    </row>
    <row r="25" spans="1:11" x14ac:dyDescent="0.25">
      <c r="A25" s="64"/>
      <c r="B25" s="64"/>
      <c r="C25" s="64"/>
      <c r="E25" s="64"/>
      <c r="F25" s="64"/>
      <c r="G25" s="64"/>
      <c r="H25" s="64"/>
      <c r="I25" s="64"/>
      <c r="J25" s="64"/>
      <c r="K25" s="64"/>
    </row>
    <row r="26" spans="1:11" x14ac:dyDescent="0.25">
      <c r="A26" s="64"/>
      <c r="B26" s="64"/>
      <c r="C26" s="64"/>
      <c r="E26" s="64"/>
      <c r="F26" s="64"/>
      <c r="G26" s="64"/>
      <c r="H26" s="64"/>
      <c r="I26" s="64"/>
      <c r="J26" s="64"/>
      <c r="K26" s="64"/>
    </row>
    <row r="27" spans="1:11" x14ac:dyDescent="0.25">
      <c r="A27" s="64"/>
      <c r="B27" s="64"/>
      <c r="C27" s="64"/>
      <c r="E27" s="64"/>
      <c r="F27" s="64"/>
      <c r="G27" s="64"/>
      <c r="H27" s="64"/>
      <c r="I27" s="64"/>
      <c r="J27" s="64"/>
      <c r="K27" s="64"/>
    </row>
    <row r="29" spans="1:11" x14ac:dyDescent="0.25">
      <c r="A29" t="s">
        <v>51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2BF0F-97D0-4ED0-9068-7BC6DB427A30}">
  <dimension ref="A1:F15"/>
  <sheetViews>
    <sheetView zoomScale="90" zoomScaleNormal="90" workbookViewId="0">
      <pane xSplit="1" ySplit="1" topLeftCell="B2" activePane="bottomRight" state="frozen"/>
      <selection activeCell="C37" sqref="C37"/>
      <selection pane="topRight" activeCell="C37" sqref="C37"/>
      <selection pane="bottomLeft" activeCell="C37" sqref="C37"/>
      <selection pane="bottomRight" activeCell="C37" sqref="C37"/>
    </sheetView>
  </sheetViews>
  <sheetFormatPr defaultRowHeight="15" x14ac:dyDescent="0.25"/>
  <cols>
    <col min="1" max="1" width="14.5703125" customWidth="1"/>
    <col min="2" max="6" width="12.7109375" customWidth="1"/>
  </cols>
  <sheetData>
    <row r="1" spans="1:6" x14ac:dyDescent="0.25">
      <c r="A1" s="113" t="s">
        <v>52</v>
      </c>
      <c r="B1" s="113"/>
      <c r="C1" s="113"/>
      <c r="D1" s="113"/>
      <c r="E1" s="113"/>
      <c r="F1" s="65"/>
    </row>
    <row r="2" spans="1:6" ht="30.75" customHeight="1" thickBot="1" x14ac:dyDescent="0.35">
      <c r="A2" s="98"/>
      <c r="B2" s="99">
        <v>2023</v>
      </c>
      <c r="C2" s="99">
        <v>2024</v>
      </c>
      <c r="D2" s="99">
        <v>2025</v>
      </c>
      <c r="E2" s="100" t="s">
        <v>35</v>
      </c>
      <c r="F2" s="66"/>
    </row>
    <row r="3" spans="1:6" ht="16.5" x14ac:dyDescent="0.3">
      <c r="A3" s="101"/>
      <c r="B3" s="722" t="s">
        <v>43</v>
      </c>
      <c r="C3" s="722"/>
      <c r="D3" s="722"/>
      <c r="E3" s="102"/>
      <c r="F3" s="97"/>
    </row>
    <row r="4" spans="1:6" ht="15.75" x14ac:dyDescent="0.3">
      <c r="A4" s="103" t="s">
        <v>44</v>
      </c>
      <c r="B4" s="104">
        <f>SUM(B5:B8)</f>
        <v>29.336120000000005</v>
      </c>
      <c r="C4" s="104">
        <f>SUM(C5:C8)</f>
        <v>27.984229000000003</v>
      </c>
      <c r="D4" s="104">
        <f>SUM(D5:D8)</f>
        <v>29.658888000000001</v>
      </c>
      <c r="E4" s="105">
        <f>(D4/C4-1)*100</f>
        <v>5.9842956545274051</v>
      </c>
      <c r="F4" s="67"/>
    </row>
    <row r="5" spans="1:6" ht="16.5" x14ac:dyDescent="0.3">
      <c r="A5" s="106" t="s">
        <v>40</v>
      </c>
      <c r="B5" s="107">
        <v>15.945451</v>
      </c>
      <c r="C5" s="107">
        <v>17.267334000000002</v>
      </c>
      <c r="D5" s="107">
        <v>18.069337000000001</v>
      </c>
      <c r="E5" s="108">
        <f>(D5/C5-1)*100</f>
        <v>4.6446255108055334</v>
      </c>
      <c r="F5" s="68"/>
    </row>
    <row r="6" spans="1:6" ht="16.5" x14ac:dyDescent="0.3">
      <c r="A6" s="106" t="s">
        <v>45</v>
      </c>
      <c r="B6" s="107">
        <v>8.8440550000000009</v>
      </c>
      <c r="C6" s="107">
        <v>6.7013150000000001</v>
      </c>
      <c r="D6" s="107">
        <v>7.1487829999999999</v>
      </c>
      <c r="E6" s="108">
        <f t="shared" ref="E6" si="0">(D6/C6-1)*100</f>
        <v>6.6773163177674899</v>
      </c>
      <c r="F6" s="69"/>
    </row>
    <row r="7" spans="1:6" ht="16.5" x14ac:dyDescent="0.3">
      <c r="A7" s="106" t="s">
        <v>41</v>
      </c>
      <c r="B7" s="109">
        <v>3.1207319999999998</v>
      </c>
      <c r="C7" s="109">
        <v>2.854114</v>
      </c>
      <c r="D7" s="109">
        <v>3.1330610000000001</v>
      </c>
      <c r="E7" s="108">
        <f>(D7/C7-1)*100</f>
        <v>9.7735058935978003</v>
      </c>
      <c r="F7" s="69"/>
    </row>
    <row r="8" spans="1:6" ht="17.25" thickBot="1" x14ac:dyDescent="0.35">
      <c r="A8" s="110" t="s">
        <v>42</v>
      </c>
      <c r="B8" s="111">
        <v>1.4258820000000001</v>
      </c>
      <c r="C8" s="111">
        <v>1.1614660000000001</v>
      </c>
      <c r="D8" s="111">
        <v>1.307707</v>
      </c>
      <c r="E8" s="112">
        <f>(D8/C8-1)*100</f>
        <v>12.591070250872583</v>
      </c>
      <c r="F8" s="69"/>
    </row>
    <row r="9" spans="1:6" x14ac:dyDescent="0.25">
      <c r="F9" s="64"/>
    </row>
    <row r="10" spans="1:6" x14ac:dyDescent="0.25">
      <c r="B10" s="70"/>
      <c r="C10" s="70"/>
      <c r="D10" s="70"/>
      <c r="F10" s="64"/>
    </row>
    <row r="11" spans="1:6" x14ac:dyDescent="0.25">
      <c r="B11" s="70"/>
      <c r="C11" s="70"/>
      <c r="D11" s="70"/>
      <c r="F11" s="71"/>
    </row>
    <row r="12" spans="1:6" x14ac:dyDescent="0.25">
      <c r="B12" s="70"/>
      <c r="C12" s="70"/>
      <c r="D12" s="70"/>
      <c r="F12" s="64"/>
    </row>
    <row r="13" spans="1:6" x14ac:dyDescent="0.25">
      <c r="B13" s="70"/>
      <c r="C13" s="70"/>
      <c r="D13" s="70"/>
      <c r="F13" s="64"/>
    </row>
    <row r="14" spans="1:6" x14ac:dyDescent="0.25">
      <c r="F14" s="64"/>
    </row>
    <row r="15" spans="1:6" x14ac:dyDescent="0.25">
      <c r="F15" s="64"/>
    </row>
  </sheetData>
  <mergeCells count="1">
    <mergeCell ref="B3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5</vt:i4>
      </vt:variant>
    </vt:vector>
  </HeadingPairs>
  <TitlesOfParts>
    <vt:vector size="53" baseType="lpstr">
      <vt:lpstr>Figure 1</vt:lpstr>
      <vt:lpstr>Figure 2</vt:lpstr>
      <vt:lpstr>Table 1</vt:lpstr>
      <vt:lpstr>Table 2</vt:lpstr>
      <vt:lpstr>Figure 3</vt:lpstr>
      <vt:lpstr>Figure 4</vt:lpstr>
      <vt:lpstr>Figure 5</vt:lpstr>
      <vt:lpstr>Figure 6</vt:lpstr>
      <vt:lpstr>Table 3</vt:lpstr>
      <vt:lpstr>Figure 8</vt:lpstr>
      <vt:lpstr>Figure 9</vt:lpstr>
      <vt:lpstr>Figure 10</vt:lpstr>
      <vt:lpstr>Table 4</vt:lpstr>
      <vt:lpstr>Table 5</vt:lpstr>
      <vt:lpstr>Table 6</vt:lpstr>
      <vt:lpstr>Figure 11</vt:lpstr>
      <vt:lpstr>Table 7</vt:lpstr>
      <vt:lpstr>Figure 12</vt:lpstr>
      <vt:lpstr>Figure 13</vt:lpstr>
      <vt:lpstr>Figure 14</vt:lpstr>
      <vt:lpstr>Table 8</vt:lpstr>
      <vt:lpstr>Figure 15</vt:lpstr>
      <vt:lpstr>Table 9</vt:lpstr>
      <vt:lpstr>Table 10</vt:lpstr>
      <vt:lpstr>Figure 16</vt:lpstr>
      <vt:lpstr>Table 11</vt:lpstr>
      <vt:lpstr>Table 12</vt:lpstr>
      <vt:lpstr>Table 13</vt:lpstr>
      <vt:lpstr>Table 14</vt:lpstr>
      <vt:lpstr>Table 15</vt:lpstr>
      <vt:lpstr>Figure 17</vt:lpstr>
      <vt:lpstr>Table 16</vt:lpstr>
      <vt:lpstr>Table 17</vt:lpstr>
      <vt:lpstr>Table 18</vt:lpstr>
      <vt:lpstr>Table 19</vt:lpstr>
      <vt:lpstr>Figure 18</vt:lpstr>
      <vt:lpstr>Figure 19</vt:lpstr>
      <vt:lpstr>Figure 20x</vt:lpstr>
      <vt:lpstr>Table 20</vt:lpstr>
      <vt:lpstr>Table 21</vt:lpstr>
      <vt:lpstr>Figure 20</vt:lpstr>
      <vt:lpstr>Table 22</vt:lpstr>
      <vt:lpstr>Table 23</vt:lpstr>
      <vt:lpstr>Table 24</vt:lpstr>
      <vt:lpstr>Table 25</vt:lpstr>
      <vt:lpstr>Table 26</vt:lpstr>
      <vt:lpstr>Table 27</vt:lpstr>
      <vt:lpstr>Figure 21</vt:lpstr>
      <vt:lpstr>'Figure 17'!Ref_date</vt:lpstr>
      <vt:lpstr>'Figure 18'!Ref_date</vt:lpstr>
      <vt:lpstr>'Figure 19'!Ref_date</vt:lpstr>
      <vt:lpstr>Ref_date</vt:lpstr>
      <vt:lpstr>'Figure 19'!Volumes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Chung, Susan</dc:creator>
  <cp:lastModifiedBy>Chung, Susan</cp:lastModifiedBy>
  <dcterms:created xsi:type="dcterms:W3CDTF">2024-10-15T21:57:07Z</dcterms:created>
  <dcterms:modified xsi:type="dcterms:W3CDTF">2026-01-20T15:06:39Z</dcterms:modified>
</cp:coreProperties>
</file>